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lkslaptop2022/Library/CloudStorage/Dropbox/Hawthorn Parish Council/Finance/Audit/2024 2025/"/>
    </mc:Choice>
  </mc:AlternateContent>
  <xr:revisionPtr revIDLastSave="0" documentId="13_ncr:1_{35E14543-4C78-964A-B810-D228C19B501D}" xr6:coauthVersionLast="47" xr6:coauthVersionMax="47" xr10:uidLastSave="{00000000-0000-0000-0000-000000000000}"/>
  <bookViews>
    <workbookView xWindow="0" yWindow="0" windowWidth="28800" windowHeight="17120" activeTab="6" xr2:uid="{00000000-000D-0000-FFFF-FFFF00000000}"/>
  </bookViews>
  <sheets>
    <sheet name="Income" sheetId="1" r:id="rId1"/>
    <sheet name="Receipts and payments" sheetId="4" r:id="rId2"/>
    <sheet name="Statement" sheetId="9" r:id="rId3"/>
    <sheet name="Assets" sheetId="5" r:id="rId4"/>
    <sheet name="Exp master" sheetId="10" r:id="rId5"/>
    <sheet name="VAT Master" sheetId="14" r:id="rId6"/>
    <sheet name="Insurance schedule" sheetId="7" r:id="rId7"/>
  </sheets>
  <definedNames>
    <definedName name="_xlnm._FilterDatabase" localSheetId="5" hidden="1">'VAT Master'!$A$1:$N$45</definedName>
    <definedName name="_xlnm.Print_Area" localSheetId="3">Assets!$A$1:$O$8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0" l="1"/>
  <c r="E12" i="5" l="1"/>
  <c r="E14" i="1"/>
  <c r="F14" i="1"/>
  <c r="G14" i="1"/>
  <c r="H14" i="1"/>
  <c r="I14" i="1"/>
  <c r="J14" i="1"/>
  <c r="F49" i="10"/>
  <c r="G49" i="10"/>
  <c r="H49" i="10"/>
  <c r="I49" i="10"/>
  <c r="B12" i="9" s="1"/>
  <c r="J49" i="10"/>
  <c r="K49" i="10"/>
  <c r="L49" i="10"/>
  <c r="M49" i="10"/>
  <c r="N49" i="10"/>
  <c r="O49" i="10"/>
  <c r="P49" i="10"/>
  <c r="Q49" i="10"/>
  <c r="P48" i="10"/>
  <c r="Q48" i="10"/>
  <c r="E49" i="10"/>
  <c r="G18" i="14"/>
  <c r="F18" i="14"/>
  <c r="P47" i="10"/>
  <c r="Q47" i="10" s="1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P35" i="10"/>
  <c r="Q35" i="10" s="1"/>
  <c r="B15" i="4"/>
  <c r="B16" i="9"/>
  <c r="B18" i="9"/>
  <c r="B17" i="9"/>
  <c r="B15" i="9"/>
  <c r="B13" i="9"/>
  <c r="B14" i="9"/>
  <c r="P45" i="10"/>
  <c r="Q45" i="10" s="1"/>
  <c r="G46" i="10"/>
  <c r="P46" i="10" s="1"/>
  <c r="Q46" i="10" s="1"/>
  <c r="D14" i="1"/>
  <c r="B4" i="9"/>
  <c r="P39" i="10"/>
  <c r="Q39" i="10" s="1"/>
  <c r="P42" i="10"/>
  <c r="Q42" i="10" s="1"/>
  <c r="P43" i="10"/>
  <c r="Q43" i="10" s="1"/>
  <c r="P44" i="10"/>
  <c r="Q44" i="10" s="1"/>
  <c r="B8" i="4" l="1"/>
  <c r="P40" i="10"/>
  <c r="Q40" i="10" s="1"/>
  <c r="P41" i="10"/>
  <c r="Q41" i="10" s="1"/>
  <c r="P29" i="10"/>
  <c r="Q29" i="10" s="1"/>
  <c r="P30" i="10"/>
  <c r="Q30" i="10" s="1"/>
  <c r="G31" i="10"/>
  <c r="P31" i="10" s="1"/>
  <c r="Q31" i="10" s="1"/>
  <c r="P32" i="10"/>
  <c r="Q32" i="10" s="1"/>
  <c r="P33" i="10"/>
  <c r="Q33" i="10" s="1"/>
  <c r="G36" i="10"/>
  <c r="P36" i="10" s="1"/>
  <c r="Q36" i="10" s="1"/>
  <c r="G37" i="10"/>
  <c r="P37" i="10" s="1"/>
  <c r="Q37" i="10" s="1"/>
  <c r="G38" i="10"/>
  <c r="P38" i="10" s="1"/>
  <c r="Q38" i="10" s="1"/>
  <c r="P26" i="10"/>
  <c r="Q26" i="10" s="1"/>
  <c r="P27" i="10"/>
  <c r="Q27" i="10" s="1"/>
  <c r="P28" i="10"/>
  <c r="Q28" i="10" s="1"/>
  <c r="P34" i="10"/>
  <c r="Q34" i="10" s="1"/>
  <c r="P23" i="10"/>
  <c r="Q23" i="10" s="1"/>
  <c r="G24" i="10"/>
  <c r="P24" i="10" s="1"/>
  <c r="Q24" i="10" s="1"/>
  <c r="G25" i="10"/>
  <c r="P25" i="10" s="1"/>
  <c r="Q25" i="10" s="1"/>
  <c r="P20" i="10"/>
  <c r="Q20" i="10" s="1"/>
  <c r="G22" i="10"/>
  <c r="P22" i="10" s="1"/>
  <c r="Q22" i="10" s="1"/>
  <c r="G18" i="10"/>
  <c r="G19" i="10"/>
  <c r="P19" i="10" s="1"/>
  <c r="Q19" i="10" s="1"/>
  <c r="G21" i="10"/>
  <c r="P21" i="10" s="1"/>
  <c r="Q21" i="10" s="1"/>
  <c r="G12" i="10" l="1"/>
  <c r="P12" i="10" s="1"/>
  <c r="Q12" i="10" s="1"/>
  <c r="G13" i="10"/>
  <c r="P13" i="10" s="1"/>
  <c r="Q13" i="10" s="1"/>
  <c r="G14" i="10"/>
  <c r="P14" i="10" s="1"/>
  <c r="Q14" i="10" s="1"/>
  <c r="P15" i="10"/>
  <c r="Q15" i="10" s="1"/>
  <c r="P16" i="10"/>
  <c r="Q16" i="10" s="1"/>
  <c r="P17" i="10"/>
  <c r="Q17" i="10" s="1"/>
  <c r="P18" i="10"/>
  <c r="Q18" i="10" s="1"/>
  <c r="G11" i="10"/>
  <c r="P5" i="10"/>
  <c r="Q5" i="10" s="1"/>
  <c r="P6" i="10"/>
  <c r="Q6" i="10" s="1"/>
  <c r="P7" i="10"/>
  <c r="Q7" i="10" s="1"/>
  <c r="P8" i="10"/>
  <c r="Q8" i="10" s="1"/>
  <c r="P9" i="10"/>
  <c r="Q9" i="10" s="1"/>
  <c r="P10" i="10"/>
  <c r="Q10" i="10" s="1"/>
  <c r="B14" i="4"/>
  <c r="C15" i="4" s="1"/>
  <c r="P11" i="10" l="1"/>
  <c r="Q11" i="10" s="1"/>
  <c r="F12" i="5" l="1"/>
  <c r="B35" i="9"/>
  <c r="P2" i="10"/>
  <c r="P3" i="10"/>
  <c r="Q3" i="10" s="1"/>
  <c r="P4" i="10"/>
  <c r="Q4" i="10" s="1"/>
  <c r="Q2" i="10" l="1"/>
  <c r="B8" i="9" l="1"/>
  <c r="B20" i="9"/>
  <c r="B7" i="9"/>
  <c r="B6" i="9"/>
  <c r="B5" i="4"/>
  <c r="C5" i="4" s="1"/>
  <c r="B10" i="9" l="1"/>
  <c r="G12" i="5"/>
  <c r="Q12" i="5" l="1"/>
  <c r="P12" i="5"/>
  <c r="O12" i="5"/>
  <c r="N12" i="5"/>
  <c r="M12" i="5"/>
  <c r="L12" i="5"/>
  <c r="K12" i="5"/>
  <c r="J12" i="5"/>
  <c r="I12" i="5"/>
  <c r="H12" i="5"/>
  <c r="B22" i="9"/>
  <c r="B29" i="9" s="1"/>
  <c r="B7" i="4" l="1"/>
  <c r="C10" i="4" s="1"/>
  <c r="E19" i="7" l="1"/>
  <c r="C17" i="1" l="1"/>
</calcChain>
</file>

<file path=xl/sharedStrings.xml><?xml version="1.0" encoding="utf-8"?>
<sst xmlns="http://schemas.openxmlformats.org/spreadsheetml/2006/main" count="375" uniqueCount="202">
  <si>
    <t>Payee</t>
  </si>
  <si>
    <t>Amount</t>
  </si>
  <si>
    <t>VAT</t>
  </si>
  <si>
    <t>Date</t>
  </si>
  <si>
    <t>Details</t>
  </si>
  <si>
    <t>Training</t>
  </si>
  <si>
    <t>Cheque</t>
  </si>
  <si>
    <t>Interest</t>
  </si>
  <si>
    <t>Precept</t>
  </si>
  <si>
    <t>LCTSG</t>
  </si>
  <si>
    <t>Total</t>
  </si>
  <si>
    <t>Admin</t>
  </si>
  <si>
    <t>Open Sp</t>
  </si>
  <si>
    <t>Community</t>
  </si>
  <si>
    <t>Unpres</t>
  </si>
  <si>
    <t>Receipts</t>
  </si>
  <si>
    <t>Location</t>
  </si>
  <si>
    <t>Value 2013 / 2014</t>
  </si>
  <si>
    <t>Value 2012 / 2013</t>
  </si>
  <si>
    <t>Notice board 1</t>
  </si>
  <si>
    <t>Village Green</t>
  </si>
  <si>
    <t>Froud &amp; Sons</t>
  </si>
  <si>
    <t>Notice board 2</t>
  </si>
  <si>
    <t>West Lane/High West Lane</t>
  </si>
  <si>
    <t xml:space="preserve"> Playground Equipment</t>
  </si>
  <si>
    <t>Hawthorn Play Area</t>
  </si>
  <si>
    <t>Brambledown</t>
  </si>
  <si>
    <t>Supplier</t>
  </si>
  <si>
    <t>Value 2014 / 2015</t>
  </si>
  <si>
    <t>Christmas Tree lights</t>
  </si>
  <si>
    <t>Outside Stapyleton Arms</t>
  </si>
  <si>
    <t>Christmas Plus</t>
  </si>
  <si>
    <t>Hawthorn Parish Council</t>
  </si>
  <si>
    <t>General Gates and fences</t>
  </si>
  <si>
    <t>Around play area</t>
  </si>
  <si>
    <t>No buildings</t>
  </si>
  <si>
    <t xml:space="preserve">Property </t>
  </si>
  <si>
    <t>Business interuption</t>
  </si>
  <si>
    <t>Not needed</t>
  </si>
  <si>
    <t xml:space="preserve">Employer's Liability </t>
  </si>
  <si>
    <t>Public Liabiity</t>
  </si>
  <si>
    <t>Fidelity</t>
  </si>
  <si>
    <t>Libel and slander</t>
  </si>
  <si>
    <t>Officials Indemnity</t>
  </si>
  <si>
    <t xml:space="preserve">Personl accident </t>
  </si>
  <si>
    <t>Legal expences</t>
  </si>
  <si>
    <t>Insurance Summary</t>
  </si>
  <si>
    <t>Small village green and footpaths</t>
  </si>
  <si>
    <t>Events</t>
  </si>
  <si>
    <t>Switch on Christmas Tree lights</t>
  </si>
  <si>
    <t>Big Lunch</t>
  </si>
  <si>
    <t>Open garden Walk</t>
  </si>
  <si>
    <t>Sunflower competition</t>
  </si>
  <si>
    <t>There is currently a 5% discount for a Quaity Council from AON</t>
  </si>
  <si>
    <t>Other</t>
  </si>
  <si>
    <t xml:space="preserve">Receipts To date </t>
  </si>
  <si>
    <t>Payments to date</t>
  </si>
  <si>
    <t>Current</t>
  </si>
  <si>
    <t>Business</t>
  </si>
  <si>
    <t>Value 2015 / 2016</t>
  </si>
  <si>
    <t>Defibrillator</t>
  </si>
  <si>
    <t xml:space="preserve"> </t>
  </si>
  <si>
    <t>Capital</t>
  </si>
  <si>
    <t>Value 2016 / 2017</t>
  </si>
  <si>
    <t>Outside community Centre</t>
  </si>
  <si>
    <t>Wel Medical</t>
  </si>
  <si>
    <t>Closing balances</t>
  </si>
  <si>
    <t>Less u/p to date</t>
  </si>
  <si>
    <t>Chair Allow</t>
  </si>
  <si>
    <t>WelMedical</t>
  </si>
  <si>
    <t>Donations</t>
  </si>
  <si>
    <t>Flowerpot Exhibition</t>
  </si>
  <si>
    <t>Outside Community Centre</t>
  </si>
  <si>
    <t>Smart TV</t>
  </si>
  <si>
    <t>Inside community Centre</t>
  </si>
  <si>
    <t>Seats and benches</t>
  </si>
  <si>
    <t>Not insured</t>
  </si>
  <si>
    <t>Covered for public liability</t>
  </si>
  <si>
    <t>Value 2017 / 2018</t>
  </si>
  <si>
    <t>Income</t>
  </si>
  <si>
    <t>Payments</t>
  </si>
  <si>
    <t>Administration</t>
  </si>
  <si>
    <t>Salaries</t>
  </si>
  <si>
    <t>Open Spaces</t>
  </si>
  <si>
    <t>Community and events</t>
  </si>
  <si>
    <t>Chairman's Allowance</t>
  </si>
  <si>
    <t>Represented by</t>
  </si>
  <si>
    <t>Brought Forward</t>
  </si>
  <si>
    <t>Closing Balances</t>
  </si>
  <si>
    <t xml:space="preserve">Other receipts </t>
  </si>
  <si>
    <t xml:space="preserve">Staff </t>
  </si>
  <si>
    <t>Less U/P</t>
  </si>
  <si>
    <t>Amazon</t>
  </si>
  <si>
    <t>Totals</t>
  </si>
  <si>
    <t>Value 2018 / 19</t>
  </si>
  <si>
    <t>Value 2018 / 2019  from Asset Register</t>
  </si>
  <si>
    <t>Value 2019 / 20</t>
  </si>
  <si>
    <t>Insurance</t>
  </si>
  <si>
    <t>Grants</t>
  </si>
  <si>
    <t>Value 2020 /21</t>
  </si>
  <si>
    <t>Signscape</t>
  </si>
  <si>
    <t>f</t>
  </si>
  <si>
    <t>Community Centre</t>
  </si>
  <si>
    <t>Value 2021/2022</t>
  </si>
  <si>
    <t>Solar Noticeboard 1</t>
  </si>
  <si>
    <t>Solar Noticeboard 2</t>
  </si>
  <si>
    <t>High west Lane</t>
  </si>
  <si>
    <t xml:space="preserve">Printer </t>
  </si>
  <si>
    <t xml:space="preserve">Clerk's Home </t>
  </si>
  <si>
    <t>Lectern</t>
  </si>
  <si>
    <t xml:space="preserve">VillageGreen </t>
  </si>
  <si>
    <t>DCC</t>
  </si>
  <si>
    <t>HMRC</t>
  </si>
  <si>
    <t>Glosticks</t>
  </si>
  <si>
    <t>Net Balances</t>
  </si>
  <si>
    <t>Flag / Flagpole</t>
  </si>
  <si>
    <t>Church / Community Centre</t>
  </si>
  <si>
    <t>Wido</t>
  </si>
  <si>
    <t>Value 2022 / 23</t>
  </si>
  <si>
    <t>Gordon Fletcher</t>
  </si>
  <si>
    <t>Internal Audit</t>
  </si>
  <si>
    <t>CDALC</t>
  </si>
  <si>
    <t>Subs</t>
  </si>
  <si>
    <t>Plants</t>
  </si>
  <si>
    <t>Streetscape</t>
  </si>
  <si>
    <t>Microsoft</t>
  </si>
  <si>
    <t>Parker Bulbs</t>
  </si>
  <si>
    <t>2024 / 2025</t>
  </si>
  <si>
    <t>Horns</t>
  </si>
  <si>
    <t>Direct</t>
  </si>
  <si>
    <t>Receipts and payments</t>
  </si>
  <si>
    <t>value 2023 /24</t>
  </si>
  <si>
    <t>Hawthorn Parish Council  : Receipts 2024 /2025</t>
  </si>
  <si>
    <t>Vat 2023 / 2024</t>
  </si>
  <si>
    <t>ICO</t>
  </si>
  <si>
    <t>Renewal Fee</t>
  </si>
  <si>
    <t>carolyn Winter</t>
  </si>
  <si>
    <t>Bedding Plants</t>
  </si>
  <si>
    <t>Clear</t>
  </si>
  <si>
    <t>Donation</t>
  </si>
  <si>
    <t>Unity</t>
  </si>
  <si>
    <t>bank Charges</t>
  </si>
  <si>
    <t>Rospa</t>
  </si>
  <si>
    <t>Play area inspection</t>
  </si>
  <si>
    <t>One.com</t>
  </si>
  <si>
    <t>Website and e mails</t>
  </si>
  <si>
    <t>Office</t>
  </si>
  <si>
    <t>Spring Bulbs</t>
  </si>
  <si>
    <t>Sheila Irving</t>
  </si>
  <si>
    <t>Charges</t>
  </si>
  <si>
    <t>Lesley Swinbank</t>
  </si>
  <si>
    <t>Sal April - Sept</t>
  </si>
  <si>
    <t>PAYE Dedns</t>
  </si>
  <si>
    <t>C.Winter</t>
  </si>
  <si>
    <t>Connection</t>
  </si>
  <si>
    <t>Flex</t>
  </si>
  <si>
    <t>Paper Newsletters</t>
  </si>
  <si>
    <t>C Winter</t>
  </si>
  <si>
    <t>Service Charge</t>
  </si>
  <si>
    <t>santas Presents</t>
  </si>
  <si>
    <t>Toner re newsletter</t>
  </si>
  <si>
    <t>11/1Nov</t>
  </si>
  <si>
    <t>Guillotine</t>
  </si>
  <si>
    <t>SLCC</t>
  </si>
  <si>
    <t>Membership</t>
  </si>
  <si>
    <t>Rent</t>
  </si>
  <si>
    <t>Tesco</t>
  </si>
  <si>
    <t>Switch on event</t>
  </si>
  <si>
    <t>Service charge</t>
  </si>
  <si>
    <t>Christmas Tree</t>
  </si>
  <si>
    <t>Aeards4All</t>
  </si>
  <si>
    <t>Grant</t>
  </si>
  <si>
    <t>David Dixon</t>
  </si>
  <si>
    <t>Calendars</t>
  </si>
  <si>
    <t>Alan Askew</t>
  </si>
  <si>
    <t>Poppy Wreath</t>
  </si>
  <si>
    <t>Rebecca Smith</t>
  </si>
  <si>
    <t>Entertainment Christmas</t>
  </si>
  <si>
    <t>New play equipment</t>
  </si>
  <si>
    <t>New toddler equipment</t>
  </si>
  <si>
    <t>Repairs</t>
  </si>
  <si>
    <t>L K Swinbank</t>
  </si>
  <si>
    <t>Salary. Oct - March</t>
  </si>
  <si>
    <t>HMRC Dedns</t>
  </si>
  <si>
    <t>Tv exp</t>
  </si>
  <si>
    <t>Postage</t>
  </si>
  <si>
    <t>Hawthorn Landscaping</t>
  </si>
  <si>
    <t>Outdoor works</t>
  </si>
  <si>
    <t>U/P</t>
  </si>
  <si>
    <t>DC Winter</t>
  </si>
  <si>
    <t>calenders</t>
  </si>
  <si>
    <t>Year ending 31st March 2025</t>
  </si>
  <si>
    <t xml:space="preserve">Grants / other </t>
  </si>
  <si>
    <t xml:space="preserve">Playground Inspections </t>
  </si>
  <si>
    <t xml:space="preserve">Printer toner </t>
  </si>
  <si>
    <t>Hawthorn  Parish Council</t>
  </si>
  <si>
    <t>Mazars</t>
  </si>
  <si>
    <t>Audit fee</t>
  </si>
  <si>
    <t>839 8356 73</t>
  </si>
  <si>
    <t>Unity Bank</t>
  </si>
  <si>
    <t>value 2024 / 2025</t>
  </si>
  <si>
    <t>Other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</si>
</sst>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_);[Red]\(&quot;£&quot;#,##0.00\)"/>
    <numFmt numFmtId="164" formatCode="&quot;£&quot;#,##0;[Red]\-&quot;£&quot;#,##0"/>
    <numFmt numFmtId="165" formatCode="&quot;£&quot;#,##0.00;[Red]\-&quot;£&quot;#,##0.00"/>
    <numFmt numFmtId="166" formatCode="&quot;£&quot;#,##0.00"/>
    <numFmt numFmtId="167" formatCode="&quot;£&quot;#,##0"/>
    <numFmt numFmtId="168" formatCode="dd/mm/yyyy;@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5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6">
    <xf numFmtId="0" fontId="0" fillId="0" borderId="0" xfId="0"/>
    <xf numFmtId="166" fontId="10" fillId="0" borderId="0" xfId="0" applyNumberFormat="1" applyFont="1" applyAlignment="1">
      <alignment vertical="top" wrapText="1"/>
    </xf>
    <xf numFmtId="166" fontId="9" fillId="0" borderId="0" xfId="0" applyNumberFormat="1" applyFont="1" applyAlignment="1">
      <alignment vertical="top" wrapText="1"/>
    </xf>
    <xf numFmtId="14" fontId="10" fillId="0" borderId="0" xfId="0" applyNumberFormat="1" applyFont="1" applyAlignment="1">
      <alignment horizontal="left" vertical="top" wrapText="1"/>
    </xf>
    <xf numFmtId="14" fontId="9" fillId="0" borderId="0" xfId="0" applyNumberFormat="1" applyFont="1" applyAlignment="1">
      <alignment horizontal="left" vertical="top" wrapText="1"/>
    </xf>
    <xf numFmtId="0" fontId="11" fillId="0" borderId="0" xfId="0" applyFont="1"/>
    <xf numFmtId="14" fontId="10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" fontId="0" fillId="0" borderId="0" xfId="0" applyNumberFormat="1" applyAlignment="1">
      <alignment horizontal="right" vertical="center" wrapText="1"/>
    </xf>
    <xf numFmtId="166" fontId="0" fillId="0" borderId="0" xfId="0" applyNumberFormat="1" applyAlignment="1">
      <alignment vertical="center" wrapText="1"/>
    </xf>
    <xf numFmtId="165" fontId="0" fillId="0" borderId="0" xfId="0" applyNumberFormat="1" applyAlignment="1">
      <alignment horizontal="right" vertical="center" wrapText="1"/>
    </xf>
    <xf numFmtId="166" fontId="11" fillId="0" borderId="0" xfId="0" applyNumberFormat="1" applyFont="1"/>
    <xf numFmtId="165" fontId="11" fillId="0" borderId="0" xfId="0" applyNumberFormat="1" applyFont="1"/>
    <xf numFmtId="164" fontId="0" fillId="0" borderId="0" xfId="0" applyNumberFormat="1" applyAlignment="1">
      <alignment vertical="center" wrapText="1"/>
    </xf>
    <xf numFmtId="166" fontId="0" fillId="0" borderId="0" xfId="0" applyNumberFormat="1"/>
    <xf numFmtId="0" fontId="13" fillId="0" borderId="0" xfId="0" applyFont="1"/>
    <xf numFmtId="166" fontId="13" fillId="0" borderId="0" xfId="0" applyNumberFormat="1" applyFont="1"/>
    <xf numFmtId="164" fontId="0" fillId="0" borderId="0" xfId="0" applyNumberFormat="1"/>
    <xf numFmtId="0" fontId="15" fillId="0" borderId="0" xfId="0" applyFont="1"/>
    <xf numFmtId="0" fontId="0" fillId="0" borderId="0" xfId="0" applyAlignment="1">
      <alignment vertical="top"/>
    </xf>
    <xf numFmtId="4" fontId="9" fillId="0" borderId="0" xfId="0" applyNumberFormat="1" applyFont="1" applyAlignment="1">
      <alignment vertical="top" wrapText="1"/>
    </xf>
    <xf numFmtId="0" fontId="11" fillId="0" borderId="0" xfId="0" applyFont="1" applyAlignment="1">
      <alignment horizontal="right" vertical="center" wrapText="1"/>
    </xf>
    <xf numFmtId="166" fontId="8" fillId="0" borderId="0" xfId="0" applyNumberFormat="1" applyFont="1"/>
    <xf numFmtId="0" fontId="8" fillId="0" borderId="0" xfId="0" applyFont="1"/>
    <xf numFmtId="166" fontId="7" fillId="0" borderId="0" xfId="0" applyNumberFormat="1" applyFont="1"/>
    <xf numFmtId="166" fontId="6" fillId="0" borderId="0" xfId="0" applyNumberFormat="1" applyFont="1"/>
    <xf numFmtId="14" fontId="9" fillId="0" borderId="0" xfId="0" applyNumberFormat="1" applyFont="1" applyAlignment="1">
      <alignment vertical="top" wrapText="1"/>
    </xf>
    <xf numFmtId="14" fontId="16" fillId="0" borderId="0" xfId="0" applyNumberFormat="1" applyFont="1" applyAlignment="1">
      <alignment vertical="top" wrapText="1"/>
    </xf>
    <xf numFmtId="167" fontId="22" fillId="0" borderId="0" xfId="0" applyNumberFormat="1" applyFont="1"/>
    <xf numFmtId="166" fontId="0" fillId="0" borderId="0" xfId="0" applyNumberFormat="1" applyAlignment="1">
      <alignment vertical="top" wrapText="1"/>
    </xf>
    <xf numFmtId="167" fontId="11" fillId="0" borderId="0" xfId="0" applyNumberFormat="1" applyFont="1"/>
    <xf numFmtId="166" fontId="10" fillId="0" borderId="0" xfId="0" applyNumberFormat="1" applyFont="1" applyAlignment="1">
      <alignment horizontal="right" vertical="top" wrapText="1"/>
    </xf>
    <xf numFmtId="8" fontId="0" fillId="0" borderId="0" xfId="0" applyNumberFormat="1"/>
    <xf numFmtId="167" fontId="0" fillId="0" borderId="0" xfId="0" applyNumberFormat="1" applyAlignment="1">
      <alignment vertical="center" wrapText="1"/>
    </xf>
    <xf numFmtId="8" fontId="11" fillId="0" borderId="0" xfId="0" applyNumberFormat="1" applyFont="1"/>
    <xf numFmtId="17" fontId="0" fillId="0" borderId="0" xfId="0" applyNumberForma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3" fontId="0" fillId="0" borderId="0" xfId="0" applyNumberFormat="1"/>
    <xf numFmtId="3" fontId="11" fillId="0" borderId="0" xfId="0" applyNumberFormat="1" applyFont="1"/>
    <xf numFmtId="3" fontId="13" fillId="0" borderId="0" xfId="0" applyNumberFormat="1" applyFont="1"/>
    <xf numFmtId="3" fontId="8" fillId="0" borderId="0" xfId="0" applyNumberFormat="1" applyFont="1"/>
    <xf numFmtId="166" fontId="3" fillId="0" borderId="0" xfId="0" applyNumberFormat="1" applyFont="1"/>
    <xf numFmtId="1" fontId="18" fillId="0" borderId="0" xfId="0" applyNumberFormat="1" applyFont="1" applyAlignment="1">
      <alignment vertical="center" wrapText="1"/>
    </xf>
    <xf numFmtId="168" fontId="18" fillId="0" borderId="0" xfId="0" applyNumberFormat="1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18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/>
    </xf>
    <xf numFmtId="168" fontId="17" fillId="0" borderId="0" xfId="0" applyNumberFormat="1" applyFont="1" applyAlignment="1">
      <alignment vertical="center"/>
    </xf>
    <xf numFmtId="8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 wrapText="1"/>
    </xf>
    <xf numFmtId="14" fontId="17" fillId="0" borderId="0" xfId="0" applyNumberFormat="1" applyFont="1" applyAlignment="1">
      <alignment vertical="center"/>
    </xf>
    <xf numFmtId="167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8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4" fontId="18" fillId="0" borderId="0" xfId="0" applyNumberFormat="1" applyFont="1" applyAlignment="1">
      <alignment vertical="center"/>
    </xf>
    <xf numFmtId="1" fontId="17" fillId="0" borderId="0" xfId="0" applyNumberFormat="1" applyFont="1" applyAlignment="1">
      <alignment vertical="center" wrapText="1"/>
    </xf>
    <xf numFmtId="166" fontId="17" fillId="0" borderId="0" xfId="0" applyNumberFormat="1" applyFont="1" applyAlignment="1" applyProtection="1">
      <alignment vertical="center"/>
      <protection locked="0"/>
    </xf>
    <xf numFmtId="14" fontId="17" fillId="0" borderId="0" xfId="0" applyNumberFormat="1" applyFont="1" applyAlignment="1">
      <alignment vertical="center" wrapText="1"/>
    </xf>
    <xf numFmtId="168" fontId="17" fillId="0" borderId="0" xfId="0" applyNumberFormat="1" applyFont="1" applyAlignment="1">
      <alignment vertical="center" wrapText="1"/>
    </xf>
    <xf numFmtId="0" fontId="2" fillId="0" borderId="0" xfId="0" applyFont="1"/>
    <xf numFmtId="166" fontId="16" fillId="0" borderId="0" xfId="0" applyNumberFormat="1" applyFont="1" applyAlignment="1">
      <alignment vertical="top" wrapText="1"/>
    </xf>
    <xf numFmtId="0" fontId="14" fillId="0" borderId="0" xfId="0" applyFont="1"/>
    <xf numFmtId="3" fontId="14" fillId="0" borderId="0" xfId="0" applyNumberFormat="1" applyFont="1"/>
    <xf numFmtId="166" fontId="14" fillId="0" borderId="0" xfId="0" applyNumberFormat="1" applyFont="1"/>
    <xf numFmtId="3" fontId="25" fillId="0" borderId="0" xfId="0" applyNumberFormat="1" applyFont="1" applyAlignment="1">
      <alignment vertical="top" wrapText="1"/>
    </xf>
    <xf numFmtId="0" fontId="23" fillId="0" borderId="0" xfId="0" applyFont="1" applyAlignment="1">
      <alignment vertical="top" wrapText="1"/>
    </xf>
    <xf numFmtId="166" fontId="25" fillId="0" borderId="0" xfId="0" applyNumberFormat="1" applyFont="1" applyAlignment="1">
      <alignment vertical="top" wrapText="1"/>
    </xf>
    <xf numFmtId="3" fontId="23" fillId="0" borderId="0" xfId="0" applyNumberFormat="1" applyFont="1"/>
    <xf numFmtId="3" fontId="26" fillId="0" borderId="0" xfId="0" applyNumberFormat="1" applyFont="1" applyAlignment="1">
      <alignment vertical="top" wrapText="1"/>
    </xf>
    <xf numFmtId="8" fontId="14" fillId="0" borderId="0" xfId="0" applyNumberFormat="1" applyFont="1"/>
    <xf numFmtId="166" fontId="24" fillId="0" borderId="0" xfId="0" applyNumberFormat="1" applyFont="1" applyAlignment="1">
      <alignment vertical="top" wrapText="1"/>
    </xf>
    <xf numFmtId="166" fontId="1" fillId="0" borderId="0" xfId="0" applyNumberFormat="1" applyFont="1"/>
    <xf numFmtId="166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168" fontId="11" fillId="0" borderId="0" xfId="0" applyNumberFormat="1" applyFont="1" applyAlignment="1">
      <alignment horizontal="right" vertical="center" wrapText="1"/>
    </xf>
    <xf numFmtId="166" fontId="11" fillId="0" borderId="0" xfId="0" applyNumberFormat="1" applyFont="1" applyAlignment="1">
      <alignment horizontal="right" vertical="center" wrapText="1"/>
    </xf>
    <xf numFmtId="14" fontId="11" fillId="0" borderId="0" xfId="0" applyNumberFormat="1" applyFont="1" applyAlignment="1">
      <alignment vertical="center" wrapText="1"/>
    </xf>
    <xf numFmtId="168" fontId="0" fillId="0" borderId="0" xfId="0" applyNumberFormat="1" applyAlignment="1">
      <alignment horizontal="right" vertical="center"/>
    </xf>
    <xf numFmtId="8" fontId="0" fillId="0" borderId="0" xfId="0" applyNumberFormat="1" applyAlignment="1">
      <alignment vertical="center"/>
    </xf>
    <xf numFmtId="166" fontId="0" fillId="0" borderId="0" xfId="0" applyNumberFormat="1" applyAlignment="1">
      <alignment horizontal="right" vertical="center" wrapText="1"/>
    </xf>
    <xf numFmtId="0" fontId="27" fillId="0" borderId="0" xfId="0" applyFont="1" applyAlignment="1">
      <alignment horizontal="right"/>
    </xf>
    <xf numFmtId="8" fontId="0" fillId="0" borderId="0" xfId="0" applyNumberFormat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8" fontId="11" fillId="0" borderId="0" xfId="0" applyNumberFormat="1" applyFont="1" applyAlignment="1">
      <alignment vertical="center"/>
    </xf>
    <xf numFmtId="8" fontId="11" fillId="0" borderId="0" xfId="0" applyNumberFormat="1" applyFont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vertical="center"/>
    </xf>
    <xf numFmtId="166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vertical="center" wrapText="1"/>
    </xf>
    <xf numFmtId="168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/>
    </xf>
    <xf numFmtId="1" fontId="9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1" fontId="12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14" fontId="9" fillId="0" borderId="0" xfId="0" applyNumberFormat="1" applyFont="1" applyAlignment="1">
      <alignment vertical="top" wrapText="1"/>
    </xf>
    <xf numFmtId="14" fontId="16" fillId="0" borderId="0" xfId="0" applyNumberFormat="1" applyFont="1" applyAlignment="1">
      <alignment vertical="top" wrapText="1"/>
    </xf>
    <xf numFmtId="166" fontId="16" fillId="0" borderId="0" xfId="0" applyNumberFormat="1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23" fillId="0" borderId="0" xfId="0" applyFont="1"/>
    <xf numFmtId="1" fontId="17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workbookViewId="0">
      <selection activeCell="C17" sqref="C17"/>
    </sheetView>
  </sheetViews>
  <sheetFormatPr baseColWidth="10" defaultColWidth="8.83203125" defaultRowHeight="17" customHeight="1" x14ac:dyDescent="0.2"/>
  <cols>
    <col min="1" max="1" width="10.1640625" style="29" bestFit="1" customWidth="1"/>
    <col min="2" max="2" width="14.1640625" style="4" customWidth="1"/>
    <col min="3" max="3" width="16" style="2" customWidth="1"/>
    <col min="4" max="4" width="12.1640625" style="23" customWidth="1"/>
    <col min="5" max="5" width="10.5" style="2" customWidth="1"/>
    <col min="6" max="6" width="8.6640625" style="2" customWidth="1"/>
    <col min="7" max="7" width="10" style="2" customWidth="1"/>
    <col min="8" max="8" width="8.83203125" style="2" customWidth="1"/>
    <col min="9" max="9" width="9.83203125" style="2" customWidth="1"/>
    <col min="10" max="10" width="11.83203125" style="2" customWidth="1"/>
    <col min="11" max="11" width="9.33203125" style="2" bestFit="1" customWidth="1"/>
    <col min="12" max="13" width="8.83203125" style="2"/>
    <col min="14" max="14" width="9.5" style="2" bestFit="1" customWidth="1"/>
    <col min="15" max="16384" width="8.83203125" style="2"/>
  </cols>
  <sheetData>
    <row r="1" spans="1:10" ht="17" customHeight="1" x14ac:dyDescent="0.2">
      <c r="A1" s="109" t="s">
        <v>132</v>
      </c>
      <c r="B1" s="105"/>
      <c r="C1" s="105"/>
      <c r="D1" s="105"/>
      <c r="E1" s="105"/>
      <c r="F1" s="105"/>
      <c r="G1" s="105"/>
    </row>
    <row r="2" spans="1:10" ht="17" customHeight="1" x14ac:dyDescent="0.2">
      <c r="A2" s="30"/>
      <c r="B2" s="7"/>
      <c r="C2" s="7"/>
      <c r="D2" s="7"/>
      <c r="E2" s="7"/>
      <c r="F2" s="7"/>
      <c r="G2" s="7"/>
    </row>
    <row r="3" spans="1:10" s="34" customFormat="1" ht="17" customHeight="1" x14ac:dyDescent="0.2">
      <c r="A3" s="106" t="s">
        <v>15</v>
      </c>
      <c r="B3" s="107"/>
      <c r="C3" s="107"/>
      <c r="D3" s="107"/>
      <c r="E3" s="34" t="s">
        <v>8</v>
      </c>
      <c r="F3" s="34" t="s">
        <v>9</v>
      </c>
      <c r="G3" s="34" t="s">
        <v>2</v>
      </c>
      <c r="H3" s="34" t="s">
        <v>7</v>
      </c>
      <c r="I3" s="34" t="s">
        <v>98</v>
      </c>
      <c r="J3" s="34" t="s">
        <v>54</v>
      </c>
    </row>
    <row r="4" spans="1:10" ht="17" customHeight="1" x14ac:dyDescent="0.2">
      <c r="A4" s="29">
        <v>45383</v>
      </c>
      <c r="B4" s="7" t="s">
        <v>111</v>
      </c>
      <c r="C4" s="7" t="s">
        <v>8</v>
      </c>
      <c r="D4" s="2">
        <v>10629</v>
      </c>
      <c r="E4" s="31">
        <v>10629</v>
      </c>
    </row>
    <row r="5" spans="1:10" ht="17" customHeight="1" x14ac:dyDescent="0.2">
      <c r="A5" s="29">
        <v>45384</v>
      </c>
      <c r="B5" s="7" t="s">
        <v>111</v>
      </c>
      <c r="C5" s="22" t="s">
        <v>9</v>
      </c>
      <c r="D5" s="2">
        <v>11</v>
      </c>
      <c r="E5" s="31"/>
      <c r="F5" s="2">
        <v>11</v>
      </c>
    </row>
    <row r="6" spans="1:10" ht="17" customHeight="1" x14ac:dyDescent="0.2">
      <c r="A6" s="29">
        <v>45390</v>
      </c>
      <c r="B6" s="4" t="s">
        <v>112</v>
      </c>
      <c r="C6" s="2" t="s">
        <v>133</v>
      </c>
      <c r="D6" s="2">
        <v>4046.88</v>
      </c>
      <c r="G6" s="2">
        <v>4046.88</v>
      </c>
    </row>
    <row r="7" spans="1:10" ht="17" customHeight="1" x14ac:dyDescent="0.2">
      <c r="A7" s="29">
        <v>45473</v>
      </c>
      <c r="B7" s="4" t="s">
        <v>140</v>
      </c>
      <c r="C7" s="2" t="s">
        <v>7</v>
      </c>
      <c r="D7" s="2">
        <v>122.81</v>
      </c>
      <c r="H7" s="2">
        <v>122.81</v>
      </c>
    </row>
    <row r="8" spans="1:10" ht="17" customHeight="1" x14ac:dyDescent="0.2">
      <c r="A8" s="29">
        <v>45536</v>
      </c>
      <c r="B8" s="4" t="s">
        <v>140</v>
      </c>
      <c r="C8" s="2" t="s">
        <v>7</v>
      </c>
      <c r="D8" s="2">
        <v>140.55000000000001</v>
      </c>
      <c r="H8" s="2">
        <v>140.55000000000001</v>
      </c>
    </row>
    <row r="9" spans="1:10" ht="17" customHeight="1" x14ac:dyDescent="0.2">
      <c r="A9" s="29">
        <v>45658</v>
      </c>
      <c r="B9" s="4" t="s">
        <v>140</v>
      </c>
      <c r="C9" s="2" t="s">
        <v>7</v>
      </c>
      <c r="D9" s="2">
        <v>123.65</v>
      </c>
      <c r="H9" s="2">
        <v>123.65</v>
      </c>
    </row>
    <row r="10" spans="1:10" ht="18" customHeight="1" x14ac:dyDescent="0.2">
      <c r="A10" s="29">
        <v>46022</v>
      </c>
      <c r="B10" s="4" t="s">
        <v>170</v>
      </c>
      <c r="C10" s="2" t="s">
        <v>171</v>
      </c>
      <c r="D10" s="2">
        <v>19760</v>
      </c>
      <c r="I10" s="2">
        <v>19760</v>
      </c>
    </row>
    <row r="11" spans="1:10" ht="18" customHeight="1" x14ac:dyDescent="0.2">
      <c r="A11" s="29">
        <v>45658</v>
      </c>
      <c r="B11" s="4" t="s">
        <v>189</v>
      </c>
      <c r="C11" s="2" t="s">
        <v>190</v>
      </c>
      <c r="D11" s="2">
        <v>300</v>
      </c>
      <c r="J11" s="2">
        <v>300</v>
      </c>
    </row>
    <row r="12" spans="1:10" ht="17" customHeight="1" x14ac:dyDescent="0.2">
      <c r="A12" s="29">
        <v>45717</v>
      </c>
      <c r="B12" s="4" t="s">
        <v>111</v>
      </c>
      <c r="C12" s="2" t="s">
        <v>171</v>
      </c>
      <c r="D12" s="2">
        <v>5000</v>
      </c>
      <c r="I12" s="2">
        <v>5000</v>
      </c>
    </row>
    <row r="13" spans="1:10" ht="17" customHeight="1" x14ac:dyDescent="0.2">
      <c r="A13" s="29">
        <v>45747</v>
      </c>
      <c r="B13" s="4" t="s">
        <v>140</v>
      </c>
      <c r="C13" s="2" t="s">
        <v>7</v>
      </c>
      <c r="D13" s="2">
        <v>199.83</v>
      </c>
      <c r="H13" s="2">
        <v>199.83</v>
      </c>
    </row>
    <row r="14" spans="1:10" s="1" customFormat="1" ht="17" customHeight="1" x14ac:dyDescent="0.2">
      <c r="A14" s="6" t="s">
        <v>10</v>
      </c>
      <c r="B14" s="3"/>
      <c r="D14" s="1">
        <f>SUM(D4:D13)</f>
        <v>40333.72</v>
      </c>
      <c r="E14" s="1">
        <f t="shared" ref="E14:J14" si="0">SUM(E4:E13)</f>
        <v>10629</v>
      </c>
      <c r="F14" s="1">
        <f t="shared" si="0"/>
        <v>11</v>
      </c>
      <c r="G14" s="1">
        <f t="shared" si="0"/>
        <v>4046.88</v>
      </c>
      <c r="H14" s="1">
        <f t="shared" si="0"/>
        <v>586.84</v>
      </c>
      <c r="I14" s="1">
        <f t="shared" si="0"/>
        <v>24760</v>
      </c>
      <c r="J14" s="1">
        <f t="shared" si="0"/>
        <v>300</v>
      </c>
    </row>
    <row r="15" spans="1:10" ht="17" customHeight="1" x14ac:dyDescent="0.2">
      <c r="A15" s="29" t="s">
        <v>188</v>
      </c>
      <c r="D15" s="2"/>
    </row>
    <row r="16" spans="1:10" ht="17" customHeight="1" x14ac:dyDescent="0.2">
      <c r="A16" s="108"/>
      <c r="B16" s="105"/>
      <c r="C16" s="105"/>
      <c r="D16" s="1"/>
    </row>
    <row r="17" spans="1:3" ht="17" customHeight="1" x14ac:dyDescent="0.2">
      <c r="A17" s="108" t="s">
        <v>89</v>
      </c>
      <c r="B17" s="105"/>
      <c r="C17" s="2">
        <f>D14-E14</f>
        <v>29704.720000000001</v>
      </c>
    </row>
    <row r="55" spans="1:2" ht="17" customHeight="1" x14ac:dyDescent="0.2">
      <c r="A55" s="104"/>
      <c r="B55" s="105"/>
    </row>
  </sheetData>
  <mergeCells count="5">
    <mergeCell ref="A55:B55"/>
    <mergeCell ref="A3:D3"/>
    <mergeCell ref="A16:C16"/>
    <mergeCell ref="A1:G1"/>
    <mergeCell ref="A17:B17"/>
  </mergeCells>
  <phoneticPr fontId="21" type="noConversion"/>
  <printOptions headings="1" gridLines="1"/>
  <pageMargins left="0.25" right="0.25" top="0.75" bottom="0.75" header="0.3" footer="0.3"/>
  <pageSetup paperSize="9" orientation="landscape" horizontalDpi="4294967293" verticalDpi="4294967293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sqref="A1:C16"/>
    </sheetView>
  </sheetViews>
  <sheetFormatPr baseColWidth="10" defaultColWidth="8.83203125" defaultRowHeight="16" x14ac:dyDescent="0.2"/>
  <cols>
    <col min="1" max="1" width="20.33203125" style="26" customWidth="1"/>
    <col min="2" max="2" width="15" style="25" customWidth="1"/>
    <col min="3" max="3" width="17.5" style="25" customWidth="1"/>
    <col min="4" max="4" width="11.5" style="25" bestFit="1" customWidth="1"/>
    <col min="5" max="6" width="11" style="25" customWidth="1"/>
    <col min="7" max="16384" width="8.83203125" style="26"/>
  </cols>
  <sheetData>
    <row r="1" spans="1:7" s="18" customFormat="1" x14ac:dyDescent="0.2">
      <c r="A1" s="18" t="s">
        <v>32</v>
      </c>
      <c r="B1" s="19" t="s">
        <v>127</v>
      </c>
      <c r="C1" s="19"/>
      <c r="D1" s="19"/>
      <c r="E1" s="19"/>
      <c r="F1" s="19"/>
    </row>
    <row r="2" spans="1:7" s="18" customFormat="1" x14ac:dyDescent="0.2">
      <c r="B2" s="19"/>
      <c r="C2" s="19"/>
      <c r="D2" s="19"/>
      <c r="E2" s="19"/>
      <c r="F2" s="19"/>
    </row>
    <row r="3" spans="1:7" s="18" customFormat="1" x14ac:dyDescent="0.2">
      <c r="A3" t="s">
        <v>58</v>
      </c>
      <c r="B3" s="25">
        <v>8154.8</v>
      </c>
      <c r="C3" s="35"/>
      <c r="D3" s="19"/>
      <c r="E3" s="19"/>
      <c r="F3" s="19"/>
    </row>
    <row r="4" spans="1:7" s="18" customFormat="1" x14ac:dyDescent="0.2">
      <c r="A4" t="s">
        <v>57</v>
      </c>
      <c r="B4" s="25">
        <v>936.23</v>
      </c>
      <c r="C4" s="17"/>
      <c r="D4" s="19"/>
      <c r="E4" s="19"/>
      <c r="F4" s="19"/>
    </row>
    <row r="5" spans="1:7" s="18" customFormat="1" x14ac:dyDescent="0.2">
      <c r="A5" t="s">
        <v>10</v>
      </c>
      <c r="B5" s="25">
        <f>SUM(B3:B4)</f>
        <v>9091.0300000000007</v>
      </c>
      <c r="C5" s="17">
        <f>B5</f>
        <v>9091.0300000000007</v>
      </c>
      <c r="D5" s="19"/>
      <c r="E5" s="19"/>
      <c r="F5" s="19"/>
    </row>
    <row r="6" spans="1:7" s="18" customFormat="1" x14ac:dyDescent="0.2">
      <c r="A6" s="5"/>
      <c r="B6" s="17"/>
      <c r="C6" s="14"/>
      <c r="D6" s="19"/>
      <c r="E6" s="19"/>
      <c r="F6" s="19"/>
    </row>
    <row r="7" spans="1:7" s="18" customFormat="1" x14ac:dyDescent="0.2">
      <c r="A7" s="5" t="s">
        <v>55</v>
      </c>
      <c r="B7" s="14">
        <f>Income!$D$14</f>
        <v>40333.72</v>
      </c>
      <c r="C7" s="14"/>
      <c r="D7" s="19"/>
      <c r="E7" s="19"/>
      <c r="F7" s="19"/>
    </row>
    <row r="8" spans="1:7" s="18" customFormat="1" x14ac:dyDescent="0.2">
      <c r="A8" s="5" t="s">
        <v>56</v>
      </c>
      <c r="B8" s="55">
        <f>'Exp master'!$E$49</f>
        <v>45460.081790000004</v>
      </c>
      <c r="C8" s="17"/>
      <c r="D8" s="25"/>
      <c r="E8" s="19"/>
      <c r="F8" s="19"/>
    </row>
    <row r="9" spans="1:7" s="18" customFormat="1" x14ac:dyDescent="0.2">
      <c r="A9" s="5"/>
      <c r="B9" s="37"/>
      <c r="C9" s="17"/>
      <c r="D9" s="25"/>
      <c r="E9" s="19"/>
      <c r="F9" s="19"/>
    </row>
    <row r="10" spans="1:7" s="18" customFormat="1" x14ac:dyDescent="0.2">
      <c r="A10" s="5" t="s">
        <v>66</v>
      </c>
      <c r="B10" s="17"/>
      <c r="C10" s="14">
        <f>C5+B7-B8</f>
        <v>3964.6682099999962</v>
      </c>
      <c r="D10" s="19"/>
      <c r="E10" s="19"/>
      <c r="F10" s="19"/>
      <c r="G10" s="18" t="s">
        <v>61</v>
      </c>
    </row>
    <row r="11" spans="1:7" s="18" customFormat="1" x14ac:dyDescent="0.2">
      <c r="A11" s="5"/>
      <c r="B11" s="17"/>
      <c r="C11" s="14"/>
      <c r="D11" s="19"/>
      <c r="E11" s="19"/>
      <c r="F11" s="19"/>
    </row>
    <row r="12" spans="1:7" x14ac:dyDescent="0.2">
      <c r="A12" t="s">
        <v>58</v>
      </c>
      <c r="B12" s="25">
        <v>3241.64</v>
      </c>
      <c r="C12" s="17"/>
      <c r="E12" s="27"/>
    </row>
    <row r="13" spans="1:7" x14ac:dyDescent="0.2">
      <c r="A13" t="s">
        <v>57</v>
      </c>
      <c r="B13" s="47">
        <v>723.03</v>
      </c>
      <c r="C13" s="17"/>
      <c r="G13" s="42"/>
    </row>
    <row r="14" spans="1:7" x14ac:dyDescent="0.2">
      <c r="A14" t="s">
        <v>10</v>
      </c>
      <c r="B14" s="25">
        <f>SUM(B12:B13)</f>
        <v>3964.67</v>
      </c>
      <c r="C14" s="17"/>
    </row>
    <row r="15" spans="1:7" x14ac:dyDescent="0.2">
      <c r="A15" t="s">
        <v>67</v>
      </c>
      <c r="B15" s="32">
        <f>'Exp master'!$F$49</f>
        <v>0</v>
      </c>
      <c r="C15" s="14">
        <f>B14-B15</f>
        <v>3964.67</v>
      </c>
    </row>
    <row r="17" spans="1:5" x14ac:dyDescent="0.2">
      <c r="A17" s="70"/>
    </row>
    <row r="18" spans="1:5" x14ac:dyDescent="0.2">
      <c r="A18" s="41"/>
      <c r="E18" s="82"/>
    </row>
    <row r="19" spans="1:5" x14ac:dyDescent="0.2">
      <c r="A19" s="41"/>
    </row>
    <row r="20" spans="1:5" x14ac:dyDescent="0.2">
      <c r="A20" s="41"/>
    </row>
    <row r="25" spans="1:5" x14ac:dyDescent="0.2">
      <c r="B25" s="28" t="s">
        <v>61</v>
      </c>
    </row>
  </sheetData>
  <phoneticPr fontId="21" type="noConversion"/>
  <printOptions headings="1" gridLines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workbookViewId="0">
      <selection activeCell="F14" sqref="F14"/>
    </sheetView>
  </sheetViews>
  <sheetFormatPr baseColWidth="10" defaultRowHeight="15" x14ac:dyDescent="0.2"/>
  <cols>
    <col min="1" max="1" width="19.83203125" bestFit="1" customWidth="1"/>
    <col min="2" max="2" width="10.83203125" style="43"/>
    <col min="3" max="3" width="10.83203125" style="5"/>
  </cols>
  <sheetData>
    <row r="1" spans="1:3" x14ac:dyDescent="0.2">
      <c r="A1" s="5" t="s">
        <v>32</v>
      </c>
    </row>
    <row r="2" spans="1:3" s="39" customFormat="1" ht="19" x14ac:dyDescent="0.25">
      <c r="A2" s="112" t="s">
        <v>130</v>
      </c>
      <c r="B2" s="113"/>
      <c r="C2" s="113"/>
    </row>
    <row r="3" spans="1:3" s="39" customFormat="1" ht="19" x14ac:dyDescent="0.25">
      <c r="A3" s="110" t="s">
        <v>191</v>
      </c>
      <c r="B3" s="111"/>
      <c r="C3" s="111"/>
    </row>
    <row r="4" spans="1:3" s="72" customFormat="1" ht="19" x14ac:dyDescent="0.25">
      <c r="A4" s="72" t="s">
        <v>87</v>
      </c>
      <c r="B4" s="73">
        <f>'Receipts and payments'!$C$5</f>
        <v>9091.0300000000007</v>
      </c>
      <c r="C4" s="74"/>
    </row>
    <row r="5" spans="1:3" s="39" customFormat="1" ht="19" x14ac:dyDescent="0.25">
      <c r="A5" s="72" t="s">
        <v>79</v>
      </c>
      <c r="B5" s="75"/>
      <c r="C5" s="72"/>
    </row>
    <row r="6" spans="1:3" s="39" customFormat="1" ht="20" x14ac:dyDescent="0.25">
      <c r="A6" s="76" t="s">
        <v>8</v>
      </c>
      <c r="B6" s="75">
        <f>Income!$E$14</f>
        <v>10629</v>
      </c>
      <c r="C6" s="72"/>
    </row>
    <row r="7" spans="1:3" s="39" customFormat="1" ht="19" x14ac:dyDescent="0.25">
      <c r="A7" s="40" t="s">
        <v>9</v>
      </c>
      <c r="B7" s="75">
        <f>Income!$F$14</f>
        <v>11</v>
      </c>
      <c r="C7" s="72"/>
    </row>
    <row r="8" spans="1:3" s="39" customFormat="1" ht="19" x14ac:dyDescent="0.25">
      <c r="A8" s="77" t="s">
        <v>7</v>
      </c>
      <c r="B8" s="78">
        <f>Income!$H$14</f>
        <v>586.84</v>
      </c>
      <c r="C8" s="72"/>
    </row>
    <row r="9" spans="1:3" s="39" customFormat="1" ht="19" x14ac:dyDescent="0.25">
      <c r="A9" s="77" t="s">
        <v>192</v>
      </c>
      <c r="B9" s="78">
        <v>25000</v>
      </c>
      <c r="C9" s="72"/>
    </row>
    <row r="10" spans="1:3" s="72" customFormat="1" ht="19" x14ac:dyDescent="0.25">
      <c r="A10" s="71" t="s">
        <v>10</v>
      </c>
      <c r="B10" s="73">
        <f>SUM(B6:B9)</f>
        <v>36226.839999999997</v>
      </c>
      <c r="C10" s="74"/>
    </row>
    <row r="11" spans="1:3" s="39" customFormat="1" ht="19" x14ac:dyDescent="0.25">
      <c r="A11" s="72" t="s">
        <v>80</v>
      </c>
      <c r="B11" s="78"/>
      <c r="C11" s="72"/>
    </row>
    <row r="12" spans="1:3" s="39" customFormat="1" ht="19" x14ac:dyDescent="0.25">
      <c r="A12" s="39" t="s">
        <v>81</v>
      </c>
      <c r="B12" s="79">
        <f>'Exp master'!$I$49</f>
        <v>2244.4900000000002</v>
      </c>
      <c r="C12" s="72"/>
    </row>
    <row r="13" spans="1:3" s="39" customFormat="1" ht="19" x14ac:dyDescent="0.25">
      <c r="A13" s="39" t="s">
        <v>62</v>
      </c>
      <c r="B13" s="78">
        <f>'Exp master'!$N$49</f>
        <v>29296</v>
      </c>
      <c r="C13" s="72"/>
    </row>
    <row r="14" spans="1:3" s="39" customFormat="1" ht="19" x14ac:dyDescent="0.25">
      <c r="A14" s="39" t="s">
        <v>85</v>
      </c>
      <c r="B14" s="78">
        <f>'Exp master'!$O$49</f>
        <v>25</v>
      </c>
      <c r="C14" s="72"/>
    </row>
    <row r="15" spans="1:3" s="39" customFormat="1" ht="19" x14ac:dyDescent="0.25">
      <c r="A15" s="39" t="s">
        <v>84</v>
      </c>
      <c r="B15" s="78">
        <f>'Exp master'!$M$49</f>
        <v>576.69000000000005</v>
      </c>
      <c r="C15" s="72"/>
    </row>
    <row r="16" spans="1:3" s="39" customFormat="1" ht="19" x14ac:dyDescent="0.25">
      <c r="A16" s="39" t="s">
        <v>70</v>
      </c>
      <c r="B16" s="78">
        <f>'Exp master'!$H$49</f>
        <v>450</v>
      </c>
      <c r="C16" s="72"/>
    </row>
    <row r="17" spans="1:6" s="39" customFormat="1" ht="19" x14ac:dyDescent="0.25">
      <c r="A17" s="39" t="s">
        <v>83</v>
      </c>
      <c r="B17" s="78">
        <f>'Exp master'!$L$49</f>
        <v>3526.1499999999996</v>
      </c>
      <c r="C17" s="72"/>
    </row>
    <row r="18" spans="1:6" s="39" customFormat="1" ht="19" x14ac:dyDescent="0.25">
      <c r="A18" s="39" t="s">
        <v>82</v>
      </c>
      <c r="B18" s="78">
        <f>'Exp master'!$K$49</f>
        <v>3341.76</v>
      </c>
      <c r="C18" s="72"/>
    </row>
    <row r="19" spans="1:6" s="39" customFormat="1" ht="19" x14ac:dyDescent="0.25">
      <c r="A19" s="39" t="s">
        <v>5</v>
      </c>
      <c r="B19" s="78">
        <v>0</v>
      </c>
      <c r="C19" s="72"/>
    </row>
    <row r="20" spans="1:6" s="72" customFormat="1" ht="19" x14ac:dyDescent="0.25">
      <c r="A20" s="72" t="s">
        <v>10</v>
      </c>
      <c r="B20" s="73">
        <f>SUM(B12:B19)</f>
        <v>39460.090000000004</v>
      </c>
      <c r="C20" s="74"/>
      <c r="D20" s="80"/>
      <c r="E20" s="81"/>
      <c r="F20" s="74"/>
    </row>
    <row r="21" spans="1:6" s="80" customFormat="1" ht="19" x14ac:dyDescent="0.25">
      <c r="B21" s="73"/>
    </row>
    <row r="22" spans="1:6" s="72" customFormat="1" ht="19" x14ac:dyDescent="0.25">
      <c r="A22" s="72" t="s">
        <v>88</v>
      </c>
      <c r="B22" s="73">
        <f>B10+B4-B21</f>
        <v>45317.869999999995</v>
      </c>
      <c r="C22" s="74"/>
      <c r="F22" s="74"/>
    </row>
    <row r="24" spans="1:6" s="5" customFormat="1" x14ac:dyDescent="0.2">
      <c r="B24" s="44"/>
      <c r="E24" s="37"/>
    </row>
    <row r="27" spans="1:6" x14ac:dyDescent="0.2">
      <c r="B27" s="44"/>
    </row>
    <row r="28" spans="1:6" x14ac:dyDescent="0.2">
      <c r="C28" s="14"/>
    </row>
    <row r="29" spans="1:6" s="18" customFormat="1" ht="16" x14ac:dyDescent="0.2">
      <c r="A29" s="18" t="s">
        <v>114</v>
      </c>
      <c r="B29" s="45">
        <f>B22-B27</f>
        <v>45317.869999999995</v>
      </c>
      <c r="C29" s="19"/>
    </row>
    <row r="30" spans="1:6" s="5" customFormat="1" x14ac:dyDescent="0.2">
      <c r="B30" s="44"/>
      <c r="C30" s="14"/>
    </row>
    <row r="31" spans="1:6" s="5" customFormat="1" x14ac:dyDescent="0.2">
      <c r="A31" s="5" t="s">
        <v>86</v>
      </c>
      <c r="B31" s="44"/>
    </row>
    <row r="32" spans="1:6" ht="16" x14ac:dyDescent="0.2">
      <c r="A32" t="s">
        <v>58</v>
      </c>
      <c r="B32" s="46">
        <v>8154.8</v>
      </c>
    </row>
    <row r="33" spans="1:4" x14ac:dyDescent="0.2">
      <c r="A33" t="s">
        <v>57</v>
      </c>
      <c r="B33" s="43">
        <v>936.23</v>
      </c>
      <c r="C33" s="14"/>
    </row>
    <row r="34" spans="1:4" x14ac:dyDescent="0.2">
      <c r="A34" t="s">
        <v>91</v>
      </c>
      <c r="C34" s="14"/>
      <c r="D34" s="17"/>
    </row>
    <row r="35" spans="1:4" x14ac:dyDescent="0.2">
      <c r="B35" s="44">
        <f>SUM(B32:B34)</f>
        <v>9091.0300000000007</v>
      </c>
    </row>
  </sheetData>
  <mergeCells count="2">
    <mergeCell ref="A3:C3"/>
    <mergeCell ref="A2:C2"/>
  </mergeCells>
  <phoneticPr fontId="2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2"/>
  <sheetViews>
    <sheetView workbookViewId="0">
      <selection activeCell="H25" sqref="H25"/>
    </sheetView>
  </sheetViews>
  <sheetFormatPr baseColWidth="10" defaultColWidth="8.83203125" defaultRowHeight="15" x14ac:dyDescent="0.2"/>
  <cols>
    <col min="1" max="1" width="18.83203125" customWidth="1"/>
    <col min="2" max="2" width="23.6640625" customWidth="1"/>
    <col min="3" max="3" width="8.1640625" customWidth="1"/>
    <col min="4" max="6" width="15.5" customWidth="1"/>
    <col min="7" max="7" width="15.1640625" customWidth="1"/>
    <col min="8" max="8" width="12.33203125" customWidth="1"/>
    <col min="9" max="9" width="12.83203125" customWidth="1"/>
    <col min="10" max="10" width="13.5" customWidth="1"/>
    <col min="11" max="11" width="14" customWidth="1"/>
    <col min="12" max="12" width="17.6640625" customWidth="1"/>
    <col min="13" max="13" width="16.33203125" customWidth="1"/>
    <col min="14" max="14" width="14.1640625" customWidth="1"/>
    <col min="15" max="15" width="17.5" customWidth="1"/>
    <col min="16" max="16" width="16.6640625" customWidth="1"/>
    <col min="17" max="17" width="16.1640625" customWidth="1"/>
  </cols>
  <sheetData>
    <row r="1" spans="1:17" ht="32" x14ac:dyDescent="0.2">
      <c r="A1" s="8" t="s">
        <v>16</v>
      </c>
      <c r="B1" s="8"/>
      <c r="C1" s="8"/>
      <c r="D1" s="8" t="s">
        <v>27</v>
      </c>
      <c r="E1" s="8" t="s">
        <v>200</v>
      </c>
      <c r="F1" s="8" t="s">
        <v>131</v>
      </c>
      <c r="G1" s="8" t="s">
        <v>118</v>
      </c>
      <c r="H1" s="8" t="s">
        <v>103</v>
      </c>
      <c r="I1" s="8" t="s">
        <v>99</v>
      </c>
      <c r="J1" s="8" t="s">
        <v>96</v>
      </c>
      <c r="K1" s="8" t="s">
        <v>94</v>
      </c>
      <c r="L1" s="8" t="s">
        <v>78</v>
      </c>
      <c r="M1" s="8" t="s">
        <v>63</v>
      </c>
      <c r="N1" s="24" t="s">
        <v>59</v>
      </c>
      <c r="O1" s="8" t="s">
        <v>28</v>
      </c>
      <c r="P1" s="9" t="s">
        <v>17</v>
      </c>
      <c r="Q1" s="8" t="s">
        <v>18</v>
      </c>
    </row>
    <row r="2" spans="1:17" ht="16" x14ac:dyDescent="0.2">
      <c r="A2" s="10" t="s">
        <v>104</v>
      </c>
      <c r="B2" s="10" t="s">
        <v>20</v>
      </c>
      <c r="C2" s="38">
        <v>44593</v>
      </c>
      <c r="D2" s="10" t="s">
        <v>100</v>
      </c>
      <c r="E2" s="36">
        <v>3175</v>
      </c>
      <c r="F2" s="36">
        <v>3175</v>
      </c>
      <c r="G2" s="36">
        <v>3175</v>
      </c>
      <c r="H2" s="36">
        <v>3175</v>
      </c>
      <c r="I2" s="8"/>
      <c r="J2" s="8"/>
      <c r="K2" s="8"/>
      <c r="L2" s="8"/>
      <c r="M2" s="8"/>
      <c r="N2" s="24"/>
      <c r="O2" s="8"/>
      <c r="P2" s="9"/>
      <c r="Q2" s="8"/>
    </row>
    <row r="3" spans="1:17" ht="15" customHeight="1" x14ac:dyDescent="0.2">
      <c r="A3" s="10" t="s">
        <v>105</v>
      </c>
      <c r="B3" s="10" t="s">
        <v>106</v>
      </c>
      <c r="C3" s="38">
        <v>44593</v>
      </c>
      <c r="D3" s="10" t="s">
        <v>100</v>
      </c>
      <c r="E3" s="36">
        <v>3175</v>
      </c>
      <c r="F3" s="36">
        <v>3175</v>
      </c>
      <c r="G3" s="36">
        <v>3175</v>
      </c>
      <c r="H3" s="36">
        <v>3175</v>
      </c>
      <c r="I3" s="8"/>
      <c r="J3" s="8"/>
      <c r="K3" s="8"/>
      <c r="L3" s="8"/>
      <c r="M3" s="8"/>
      <c r="N3" s="24"/>
      <c r="O3" s="8"/>
      <c r="P3" s="9"/>
      <c r="Q3" s="8"/>
    </row>
    <row r="4" spans="1:17" ht="14.25" customHeight="1" x14ac:dyDescent="0.2">
      <c r="A4" s="10" t="s">
        <v>107</v>
      </c>
      <c r="B4" s="10" t="s">
        <v>108</v>
      </c>
      <c r="C4" s="38">
        <v>44531</v>
      </c>
      <c r="D4" s="10" t="s">
        <v>92</v>
      </c>
      <c r="E4" s="36">
        <v>105</v>
      </c>
      <c r="F4" s="36">
        <v>105</v>
      </c>
      <c r="G4" s="36">
        <v>105</v>
      </c>
      <c r="H4" s="36">
        <v>105</v>
      </c>
      <c r="I4" s="8"/>
      <c r="J4" s="8"/>
      <c r="K4" s="8"/>
      <c r="L4" s="8"/>
      <c r="M4" s="8"/>
      <c r="N4" s="24"/>
      <c r="O4" s="8"/>
      <c r="P4" s="9"/>
      <c r="Q4" s="8"/>
    </row>
    <row r="5" spans="1:17" ht="16" x14ac:dyDescent="0.2">
      <c r="A5" s="10" t="s">
        <v>109</v>
      </c>
      <c r="B5" s="10" t="s">
        <v>110</v>
      </c>
      <c r="C5" s="38">
        <v>44593</v>
      </c>
      <c r="D5" s="10" t="s">
        <v>100</v>
      </c>
      <c r="E5" s="36">
        <v>1000</v>
      </c>
      <c r="F5" s="36">
        <v>1000</v>
      </c>
      <c r="G5" s="36">
        <v>1000</v>
      </c>
      <c r="H5" s="36">
        <v>1000</v>
      </c>
      <c r="I5" s="8"/>
      <c r="J5" s="8"/>
      <c r="K5" s="8"/>
      <c r="L5" s="8"/>
      <c r="M5" s="8"/>
      <c r="N5" s="24"/>
      <c r="O5" s="8"/>
      <c r="P5" s="9"/>
      <c r="Q5" s="8"/>
    </row>
    <row r="6" spans="1:17" ht="16" x14ac:dyDescent="0.2">
      <c r="A6" s="10" t="s">
        <v>115</v>
      </c>
      <c r="B6" s="10" t="s">
        <v>116</v>
      </c>
      <c r="C6" s="38">
        <v>43800</v>
      </c>
      <c r="D6" s="10" t="s">
        <v>117</v>
      </c>
      <c r="E6" s="36">
        <v>0</v>
      </c>
      <c r="F6" s="36">
        <v>0</v>
      </c>
      <c r="G6" s="36">
        <v>0</v>
      </c>
      <c r="H6" s="36">
        <v>0</v>
      </c>
      <c r="I6" s="8"/>
      <c r="J6" s="8"/>
      <c r="K6" s="8"/>
      <c r="L6" s="8"/>
      <c r="M6" s="8"/>
      <c r="N6" s="24"/>
      <c r="O6" s="8"/>
      <c r="P6" s="9"/>
      <c r="Q6" s="8"/>
    </row>
    <row r="7" spans="1:17" ht="16" x14ac:dyDescent="0.2">
      <c r="A7" s="10" t="s">
        <v>19</v>
      </c>
      <c r="B7" s="10" t="s">
        <v>20</v>
      </c>
      <c r="C7" s="11">
        <v>40238</v>
      </c>
      <c r="D7" s="10" t="s">
        <v>21</v>
      </c>
      <c r="E7" s="36">
        <v>0</v>
      </c>
      <c r="F7" s="36">
        <v>0</v>
      </c>
      <c r="G7" s="36">
        <v>0</v>
      </c>
      <c r="H7" s="36">
        <v>0</v>
      </c>
      <c r="I7" s="12">
        <v>557.5</v>
      </c>
      <c r="J7" s="12">
        <v>557.5</v>
      </c>
      <c r="K7" s="12">
        <v>557.5</v>
      </c>
      <c r="L7" s="12">
        <v>557.5</v>
      </c>
      <c r="M7" s="12">
        <v>557.5</v>
      </c>
      <c r="N7" s="12">
        <v>557.5</v>
      </c>
      <c r="O7" s="12">
        <v>557.5</v>
      </c>
      <c r="P7" s="12">
        <v>557.5</v>
      </c>
      <c r="Q7" s="13">
        <v>557.5</v>
      </c>
    </row>
    <row r="8" spans="1:17" ht="16" x14ac:dyDescent="0.2">
      <c r="A8" s="10" t="s">
        <v>22</v>
      </c>
      <c r="B8" s="10" t="s">
        <v>23</v>
      </c>
      <c r="C8" s="11">
        <v>40238</v>
      </c>
      <c r="D8" s="10" t="s">
        <v>21</v>
      </c>
      <c r="E8" s="36">
        <v>0</v>
      </c>
      <c r="F8" s="36">
        <v>0</v>
      </c>
      <c r="G8" s="36">
        <v>0</v>
      </c>
      <c r="H8" s="36">
        <v>0</v>
      </c>
      <c r="I8" s="12">
        <v>557.5</v>
      </c>
      <c r="J8" s="12">
        <v>557.5</v>
      </c>
      <c r="K8" s="12">
        <v>557.5</v>
      </c>
      <c r="L8" s="12">
        <v>557.5</v>
      </c>
      <c r="M8" s="12">
        <v>557.5</v>
      </c>
      <c r="N8" s="12">
        <v>557.5</v>
      </c>
      <c r="O8" s="12">
        <v>557.5</v>
      </c>
      <c r="P8" s="12">
        <v>557.5</v>
      </c>
      <c r="Q8" s="13">
        <v>557.5</v>
      </c>
    </row>
    <row r="9" spans="1:17" ht="32" x14ac:dyDescent="0.2">
      <c r="A9" s="10" t="s">
        <v>24</v>
      </c>
      <c r="B9" s="10" t="s">
        <v>25</v>
      </c>
      <c r="C9" s="11">
        <v>40848</v>
      </c>
      <c r="D9" s="10" t="s">
        <v>26</v>
      </c>
      <c r="E9" s="36">
        <v>70721</v>
      </c>
      <c r="F9" s="36">
        <v>70721</v>
      </c>
      <c r="G9" s="36">
        <v>70721</v>
      </c>
      <c r="H9" s="36">
        <v>70721</v>
      </c>
      <c r="I9" s="12">
        <v>70721</v>
      </c>
      <c r="J9" s="12">
        <v>70721</v>
      </c>
      <c r="K9" s="12">
        <v>70721</v>
      </c>
      <c r="L9" s="12">
        <v>70721</v>
      </c>
      <c r="M9" s="12">
        <v>70721</v>
      </c>
      <c r="N9" s="12">
        <v>70721</v>
      </c>
      <c r="O9" s="12">
        <v>70721</v>
      </c>
      <c r="P9" s="12">
        <v>70721</v>
      </c>
      <c r="Q9" s="13">
        <v>70721</v>
      </c>
    </row>
    <row r="10" spans="1:17" ht="16" x14ac:dyDescent="0.2">
      <c r="A10" s="10" t="s">
        <v>29</v>
      </c>
      <c r="B10" s="10" t="s">
        <v>102</v>
      </c>
      <c r="C10" s="11">
        <v>41944</v>
      </c>
      <c r="D10" s="10" t="s">
        <v>31</v>
      </c>
      <c r="E10" s="36">
        <v>579</v>
      </c>
      <c r="F10" s="36">
        <v>579</v>
      </c>
      <c r="G10" s="36">
        <v>579</v>
      </c>
      <c r="H10" s="36">
        <v>579</v>
      </c>
      <c r="I10" s="16">
        <v>579</v>
      </c>
      <c r="J10" s="16">
        <v>579</v>
      </c>
      <c r="K10" s="16">
        <v>579</v>
      </c>
      <c r="L10" s="16">
        <v>579</v>
      </c>
      <c r="M10" s="16">
        <v>579</v>
      </c>
      <c r="N10" s="16">
        <v>579</v>
      </c>
      <c r="O10" s="16">
        <v>579</v>
      </c>
      <c r="P10" s="12"/>
      <c r="Q10" s="13"/>
    </row>
    <row r="11" spans="1:17" ht="16" x14ac:dyDescent="0.2">
      <c r="A11" s="10" t="s">
        <v>60</v>
      </c>
      <c r="B11" s="10" t="s">
        <v>64</v>
      </c>
      <c r="C11" s="11">
        <v>42522</v>
      </c>
      <c r="D11" s="10" t="s">
        <v>69</v>
      </c>
      <c r="E11" s="36">
        <v>1718</v>
      </c>
      <c r="F11" s="36">
        <v>1718</v>
      </c>
      <c r="G11" s="36">
        <v>1718</v>
      </c>
      <c r="H11" s="36">
        <v>1718</v>
      </c>
      <c r="I11" s="12">
        <v>1718</v>
      </c>
      <c r="J11" s="12">
        <v>1718</v>
      </c>
      <c r="K11" s="12">
        <v>1718</v>
      </c>
      <c r="L11" s="12">
        <v>1718</v>
      </c>
      <c r="M11" s="12">
        <v>1718</v>
      </c>
      <c r="N11" s="16"/>
      <c r="O11" s="16"/>
      <c r="P11" s="12"/>
      <c r="Q11" s="13"/>
    </row>
    <row r="12" spans="1:17" ht="16" x14ac:dyDescent="0.2">
      <c r="A12" s="8" t="s">
        <v>10</v>
      </c>
      <c r="B12" s="5"/>
      <c r="C12" s="5"/>
      <c r="D12" s="5"/>
      <c r="E12" s="33">
        <f>SUM(E2:E11)</f>
        <v>80473</v>
      </c>
      <c r="F12" s="33">
        <f>SUM(F2:F11)</f>
        <v>80473</v>
      </c>
      <c r="G12" s="33">
        <f>SUM(G2:G11)</f>
        <v>80473</v>
      </c>
      <c r="H12" s="33">
        <f>SUM(H2:H11)</f>
        <v>80473</v>
      </c>
      <c r="I12" s="14">
        <f>SUM(I7:I11)</f>
        <v>74133</v>
      </c>
      <c r="J12" s="14">
        <f>SUM(J7:J11)</f>
        <v>74133</v>
      </c>
      <c r="K12" s="14">
        <f>SUM(K7:K11)</f>
        <v>74133</v>
      </c>
      <c r="L12" s="14">
        <f>SUM(L7:L11)</f>
        <v>74133</v>
      </c>
      <c r="M12" s="14">
        <f>SUM(M7:M11)</f>
        <v>74133</v>
      </c>
      <c r="N12" s="14">
        <f>SUM(N7:N10)</f>
        <v>72415</v>
      </c>
      <c r="O12" s="14">
        <f>SUM(O7:O10)</f>
        <v>72415</v>
      </c>
      <c r="P12" s="14">
        <f>SUM(P7:P9)</f>
        <v>71836</v>
      </c>
      <c r="Q12" s="15">
        <f>SUM(Q7:Q9)</f>
        <v>71836</v>
      </c>
    </row>
  </sheetData>
  <phoneticPr fontId="21" type="noConversion"/>
  <printOptions headings="1" gridLines="1"/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3C47-E0C1-7247-83D3-5ADBCE3E8A62}">
  <dimension ref="A1:X78"/>
  <sheetViews>
    <sheetView zoomScale="125" zoomScaleNormal="100" workbookViewId="0">
      <pane ySplit="1" topLeftCell="A40" activePane="bottomLeft" state="frozen"/>
      <selection pane="bottomLeft" activeCell="C50" sqref="C50"/>
    </sheetView>
  </sheetViews>
  <sheetFormatPr baseColWidth="10" defaultColWidth="12" defaultRowHeight="14" x14ac:dyDescent="0.2"/>
  <cols>
    <col min="1" max="1" width="8.6640625" style="53" customWidth="1"/>
    <col min="2" max="2" width="9.6640625" style="54" customWidth="1"/>
    <col min="3" max="3" width="17.1640625" style="59" customWidth="1"/>
    <col min="4" max="4" width="18.5" style="59" customWidth="1"/>
    <col min="5" max="5" width="10" style="57" customWidth="1"/>
    <col min="6" max="6" width="6.5" style="57" customWidth="1"/>
    <col min="7" max="7" width="9.5" style="53" customWidth="1"/>
    <col min="8" max="8" width="8.6640625" style="53" customWidth="1"/>
    <col min="9" max="9" width="9.33203125" style="53" bestFit="1" customWidth="1"/>
    <col min="10" max="10" width="7.33203125" style="53" customWidth="1"/>
    <col min="11" max="11" width="9.1640625" style="53" customWidth="1"/>
    <col min="12" max="12" width="8.6640625" style="53" customWidth="1"/>
    <col min="13" max="13" width="9.6640625" style="57" customWidth="1"/>
    <col min="14" max="14" width="10.83203125" style="57" customWidth="1"/>
    <col min="15" max="15" width="6.83203125" style="59" customWidth="1"/>
    <col min="16" max="16" width="9.83203125" style="53" customWidth="1"/>
    <col min="17" max="17" width="11" style="53" customWidth="1"/>
    <col min="18" max="18" width="7.6640625" style="53" customWidth="1"/>
    <col min="19" max="19" width="10.5" style="60" customWidth="1"/>
    <col min="20" max="20" width="10" style="53" customWidth="1"/>
    <col min="21" max="21" width="12.33203125" style="53" customWidth="1"/>
    <col min="22" max="22" width="8.83203125" style="53" customWidth="1"/>
    <col min="23" max="16384" width="12" style="53"/>
  </cols>
  <sheetData>
    <row r="1" spans="1:24" s="50" customFormat="1" ht="23" customHeight="1" x14ac:dyDescent="0.2">
      <c r="A1" s="48" t="s">
        <v>6</v>
      </c>
      <c r="B1" s="49" t="s">
        <v>3</v>
      </c>
      <c r="C1" s="50" t="s">
        <v>0</v>
      </c>
      <c r="D1" s="50" t="s">
        <v>4</v>
      </c>
      <c r="E1" s="50" t="s">
        <v>1</v>
      </c>
      <c r="F1" s="50" t="s">
        <v>14</v>
      </c>
      <c r="G1" s="50" t="s">
        <v>2</v>
      </c>
      <c r="H1" s="50" t="s">
        <v>70</v>
      </c>
      <c r="I1" s="50" t="s">
        <v>11</v>
      </c>
      <c r="J1" s="50" t="s">
        <v>5</v>
      </c>
      <c r="K1" s="50" t="s">
        <v>90</v>
      </c>
      <c r="L1" s="50" t="s">
        <v>12</v>
      </c>
      <c r="M1" s="50" t="s">
        <v>13</v>
      </c>
      <c r="N1" s="50" t="s">
        <v>62</v>
      </c>
      <c r="O1" s="50" t="s">
        <v>68</v>
      </c>
      <c r="P1" s="50" t="s">
        <v>93</v>
      </c>
      <c r="R1" s="51"/>
      <c r="S1" s="52"/>
    </row>
    <row r="2" spans="1:24" s="56" customFormat="1" ht="14.25" customHeight="1" x14ac:dyDescent="0.2">
      <c r="A2" s="53" t="s">
        <v>129</v>
      </c>
      <c r="B2" s="54">
        <v>45385</v>
      </c>
      <c r="C2" s="53" t="s">
        <v>134</v>
      </c>
      <c r="D2" s="53" t="s">
        <v>135</v>
      </c>
      <c r="E2" s="55">
        <v>40</v>
      </c>
      <c r="I2" s="56">
        <v>40</v>
      </c>
      <c r="P2" s="56">
        <f t="shared" ref="P2:P18" si="0">G2+H2+I2+J2+K2+L2+M2+N2+O2</f>
        <v>40</v>
      </c>
      <c r="Q2" s="56">
        <f t="shared" ref="Q2:Q20" si="1">E2-P2</f>
        <v>0</v>
      </c>
      <c r="W2" s="57"/>
      <c r="X2" s="58"/>
    </row>
    <row r="3" spans="1:24" s="56" customFormat="1" ht="14.25" customHeight="1" x14ac:dyDescent="0.2">
      <c r="A3" s="53" t="s">
        <v>129</v>
      </c>
      <c r="B3" s="54">
        <v>45385</v>
      </c>
      <c r="C3" s="53" t="s">
        <v>119</v>
      </c>
      <c r="D3" s="53" t="s">
        <v>120</v>
      </c>
      <c r="E3" s="55">
        <v>100</v>
      </c>
      <c r="I3" s="56">
        <v>100</v>
      </c>
      <c r="P3" s="56">
        <f t="shared" si="0"/>
        <v>100</v>
      </c>
      <c r="Q3" s="56">
        <f t="shared" si="1"/>
        <v>0</v>
      </c>
      <c r="R3" s="59"/>
      <c r="W3" s="57"/>
      <c r="X3" s="58"/>
    </row>
    <row r="4" spans="1:24" s="56" customFormat="1" ht="14.25" customHeight="1" x14ac:dyDescent="0.2">
      <c r="A4" s="53" t="s">
        <v>129</v>
      </c>
      <c r="B4" s="54">
        <v>45385</v>
      </c>
      <c r="C4" s="53" t="s">
        <v>121</v>
      </c>
      <c r="D4" s="53" t="s">
        <v>122</v>
      </c>
      <c r="E4" s="55">
        <v>81.95</v>
      </c>
      <c r="I4" s="56">
        <v>81.95</v>
      </c>
      <c r="P4" s="56">
        <f t="shared" si="0"/>
        <v>81.95</v>
      </c>
      <c r="Q4" s="56">
        <f t="shared" si="1"/>
        <v>0</v>
      </c>
      <c r="R4" s="59"/>
      <c r="W4" s="57"/>
      <c r="X4" s="58"/>
    </row>
    <row r="5" spans="1:24" s="56" customFormat="1" ht="14.25" customHeight="1" x14ac:dyDescent="0.2">
      <c r="A5" s="53">
        <v>300013</v>
      </c>
      <c r="B5" s="54">
        <v>45417</v>
      </c>
      <c r="C5" s="53" t="s">
        <v>148</v>
      </c>
      <c r="D5" s="53" t="s">
        <v>154</v>
      </c>
      <c r="E5" s="55">
        <v>6</v>
      </c>
      <c r="N5" s="56">
        <v>6</v>
      </c>
      <c r="P5" s="56">
        <f t="shared" si="0"/>
        <v>6</v>
      </c>
      <c r="Q5" s="56">
        <f t="shared" si="1"/>
        <v>0</v>
      </c>
      <c r="R5" s="59"/>
      <c r="W5" s="57"/>
      <c r="X5" s="58"/>
    </row>
    <row r="6" spans="1:24" s="56" customFormat="1" ht="14.25" customHeight="1" x14ac:dyDescent="0.2">
      <c r="A6" s="53">
        <v>300014</v>
      </c>
      <c r="B6" s="54">
        <v>45417</v>
      </c>
      <c r="C6" s="53" t="s">
        <v>148</v>
      </c>
      <c r="D6" s="53" t="s">
        <v>155</v>
      </c>
      <c r="E6" s="55">
        <v>8</v>
      </c>
      <c r="M6" s="56">
        <v>8</v>
      </c>
      <c r="P6" s="56">
        <f t="shared" si="0"/>
        <v>8</v>
      </c>
      <c r="Q6" s="56">
        <f t="shared" si="1"/>
        <v>0</v>
      </c>
      <c r="R6" s="59"/>
      <c r="W6" s="57"/>
      <c r="X6" s="58"/>
    </row>
    <row r="7" spans="1:24" s="56" customFormat="1" ht="14.25" customHeight="1" x14ac:dyDescent="0.2">
      <c r="A7" s="53" t="s">
        <v>129</v>
      </c>
      <c r="B7" s="54">
        <v>45434</v>
      </c>
      <c r="C7" s="53" t="s">
        <v>136</v>
      </c>
      <c r="D7" s="53" t="s">
        <v>137</v>
      </c>
      <c r="E7" s="55">
        <v>20</v>
      </c>
      <c r="L7" s="56">
        <v>20</v>
      </c>
      <c r="P7" s="56">
        <f t="shared" si="0"/>
        <v>20</v>
      </c>
      <c r="Q7" s="56">
        <f t="shared" si="1"/>
        <v>0</v>
      </c>
      <c r="R7" s="59"/>
      <c r="W7" s="57"/>
      <c r="X7" s="58"/>
    </row>
    <row r="8" spans="1:24" s="56" customFormat="1" ht="14.25" customHeight="1" x14ac:dyDescent="0.2">
      <c r="A8" s="53" t="s">
        <v>129</v>
      </c>
      <c r="B8" s="54">
        <v>45434</v>
      </c>
      <c r="C8" s="53" t="s">
        <v>138</v>
      </c>
      <c r="D8" s="53" t="s">
        <v>97</v>
      </c>
      <c r="E8" s="55">
        <v>623.20000000000005</v>
      </c>
      <c r="I8" s="56">
        <v>623.20000000000005</v>
      </c>
      <c r="P8" s="56">
        <f t="shared" si="0"/>
        <v>623.20000000000005</v>
      </c>
      <c r="Q8" s="56">
        <f t="shared" si="1"/>
        <v>0</v>
      </c>
      <c r="R8" s="59"/>
      <c r="W8" s="57"/>
      <c r="X8" s="58"/>
    </row>
    <row r="9" spans="1:24" s="56" customFormat="1" ht="14.25" customHeight="1" x14ac:dyDescent="0.2">
      <c r="A9" s="53" t="s">
        <v>129</v>
      </c>
      <c r="B9" s="54">
        <v>45455</v>
      </c>
      <c r="C9" s="53" t="s">
        <v>102</v>
      </c>
      <c r="D9" s="53" t="s">
        <v>139</v>
      </c>
      <c r="E9" s="55">
        <v>200</v>
      </c>
      <c r="H9" s="56">
        <v>200</v>
      </c>
      <c r="P9" s="56">
        <f t="shared" si="0"/>
        <v>200</v>
      </c>
      <c r="Q9" s="56">
        <f t="shared" si="1"/>
        <v>0</v>
      </c>
      <c r="R9" s="59"/>
      <c r="W9" s="57"/>
      <c r="X9" s="58"/>
    </row>
    <row r="10" spans="1:24" s="56" customFormat="1" ht="14.25" customHeight="1" x14ac:dyDescent="0.2">
      <c r="A10" s="53" t="s">
        <v>129</v>
      </c>
      <c r="B10" s="54">
        <v>45473</v>
      </c>
      <c r="C10" s="53" t="s">
        <v>140</v>
      </c>
      <c r="D10" s="53" t="s">
        <v>141</v>
      </c>
      <c r="E10" s="55">
        <v>18</v>
      </c>
      <c r="I10" s="56">
        <v>18</v>
      </c>
      <c r="P10" s="56">
        <f t="shared" si="0"/>
        <v>18</v>
      </c>
      <c r="Q10" s="56">
        <f t="shared" si="1"/>
        <v>0</v>
      </c>
      <c r="R10" s="59"/>
      <c r="W10" s="57"/>
      <c r="X10" s="58"/>
    </row>
    <row r="11" spans="1:24" s="56" customFormat="1" ht="14.25" customHeight="1" x14ac:dyDescent="0.2">
      <c r="A11" s="53" t="s">
        <v>129</v>
      </c>
      <c r="B11" s="54">
        <v>45489</v>
      </c>
      <c r="C11" s="53" t="s">
        <v>142</v>
      </c>
      <c r="D11" s="53" t="s">
        <v>143</v>
      </c>
      <c r="E11" s="55">
        <v>132</v>
      </c>
      <c r="G11" s="56">
        <f>(E11/120)*20</f>
        <v>22</v>
      </c>
      <c r="L11" s="56">
        <v>110</v>
      </c>
      <c r="P11" s="56">
        <f t="shared" si="0"/>
        <v>132</v>
      </c>
      <c r="Q11" s="56">
        <f t="shared" si="1"/>
        <v>0</v>
      </c>
      <c r="R11" s="59"/>
      <c r="W11" s="57"/>
      <c r="X11" s="58"/>
    </row>
    <row r="12" spans="1:24" s="56" customFormat="1" ht="14.25" customHeight="1" x14ac:dyDescent="0.2">
      <c r="A12" s="53" t="s">
        <v>129</v>
      </c>
      <c r="B12" s="54">
        <v>45518</v>
      </c>
      <c r="C12" s="56" t="s">
        <v>144</v>
      </c>
      <c r="D12" s="56" t="s">
        <v>145</v>
      </c>
      <c r="E12" s="56">
        <v>179.90179000000001</v>
      </c>
      <c r="G12" s="56">
        <f t="shared" ref="G12:G38" si="2">(E12/120)*20</f>
        <v>29.983631666666668</v>
      </c>
      <c r="I12" s="56">
        <v>149.91999999999999</v>
      </c>
      <c r="P12" s="56">
        <f t="shared" si="0"/>
        <v>179.90363166666666</v>
      </c>
      <c r="Q12" s="56">
        <f t="shared" si="1"/>
        <v>-1.841666666649644E-3</v>
      </c>
      <c r="R12" s="59"/>
      <c r="W12" s="57"/>
      <c r="X12" s="58"/>
    </row>
    <row r="13" spans="1:24" s="56" customFormat="1" ht="14.25" customHeight="1" x14ac:dyDescent="0.2">
      <c r="A13" s="53" t="s">
        <v>129</v>
      </c>
      <c r="B13" s="54">
        <v>45518</v>
      </c>
      <c r="C13" s="53" t="s">
        <v>125</v>
      </c>
      <c r="D13" s="53" t="s">
        <v>146</v>
      </c>
      <c r="E13" s="55">
        <v>59.99</v>
      </c>
      <c r="G13" s="56">
        <f t="shared" si="2"/>
        <v>9.9983333333333331</v>
      </c>
      <c r="I13" s="56">
        <v>49.99</v>
      </c>
      <c r="P13" s="56">
        <f t="shared" si="0"/>
        <v>59.988333333333337</v>
      </c>
      <c r="Q13" s="56">
        <f t="shared" si="1"/>
        <v>1.6666666666651508E-3</v>
      </c>
      <c r="R13" s="59"/>
      <c r="W13" s="57"/>
      <c r="X13" s="58"/>
    </row>
    <row r="14" spans="1:24" s="56" customFormat="1" ht="14.25" customHeight="1" x14ac:dyDescent="0.2">
      <c r="A14" s="53" t="s">
        <v>129</v>
      </c>
      <c r="B14" s="54">
        <v>45518</v>
      </c>
      <c r="C14" s="53" t="s">
        <v>126</v>
      </c>
      <c r="D14" s="53" t="s">
        <v>147</v>
      </c>
      <c r="E14" s="55">
        <v>106.25</v>
      </c>
      <c r="G14" s="56">
        <f t="shared" si="2"/>
        <v>17.708333333333332</v>
      </c>
      <c r="L14" s="56">
        <v>88.54</v>
      </c>
      <c r="P14" s="56">
        <f t="shared" si="0"/>
        <v>106.24833333333333</v>
      </c>
      <c r="Q14" s="56">
        <f t="shared" si="1"/>
        <v>1.6666666666651508E-3</v>
      </c>
      <c r="R14" s="59"/>
      <c r="W14" s="57"/>
      <c r="X14" s="58"/>
    </row>
    <row r="15" spans="1:24" ht="15" x14ac:dyDescent="0.2">
      <c r="A15" s="53" t="s">
        <v>129</v>
      </c>
      <c r="B15" s="54">
        <v>45553</v>
      </c>
      <c r="C15" s="59" t="s">
        <v>140</v>
      </c>
      <c r="D15" s="59" t="s">
        <v>149</v>
      </c>
      <c r="E15" s="57">
        <v>18</v>
      </c>
      <c r="G15" s="56"/>
      <c r="I15" s="53">
        <v>18</v>
      </c>
      <c r="P15" s="56">
        <f t="shared" si="0"/>
        <v>18</v>
      </c>
      <c r="Q15" s="56">
        <f t="shared" si="1"/>
        <v>0</v>
      </c>
    </row>
    <row r="16" spans="1:24" ht="15" x14ac:dyDescent="0.2">
      <c r="A16" s="53" t="s">
        <v>129</v>
      </c>
      <c r="B16" s="54">
        <v>45568</v>
      </c>
      <c r="C16" s="59" t="s">
        <v>150</v>
      </c>
      <c r="D16" s="59" t="s">
        <v>151</v>
      </c>
      <c r="E16" s="57">
        <v>1202.1600000000001</v>
      </c>
      <c r="G16" s="56"/>
      <c r="K16" s="53">
        <v>1202.1600000000001</v>
      </c>
      <c r="P16" s="56">
        <f t="shared" si="0"/>
        <v>1202.1600000000001</v>
      </c>
      <c r="Q16" s="56">
        <f t="shared" si="1"/>
        <v>0</v>
      </c>
    </row>
    <row r="17" spans="1:24" s="56" customFormat="1" ht="14.25" customHeight="1" x14ac:dyDescent="0.2">
      <c r="A17" s="53" t="s">
        <v>129</v>
      </c>
      <c r="B17" s="54">
        <v>45568</v>
      </c>
      <c r="C17" s="53" t="s">
        <v>112</v>
      </c>
      <c r="D17" s="53" t="s">
        <v>152</v>
      </c>
      <c r="E17" s="55">
        <v>300.60000000000002</v>
      </c>
      <c r="K17" s="56">
        <v>300.60000000000002</v>
      </c>
      <c r="P17" s="56">
        <f t="shared" si="0"/>
        <v>300.60000000000002</v>
      </c>
      <c r="Q17" s="56">
        <f t="shared" si="1"/>
        <v>0</v>
      </c>
      <c r="R17" s="59"/>
      <c r="W17" s="57"/>
      <c r="X17" s="58"/>
    </row>
    <row r="18" spans="1:24" s="56" customFormat="1" ht="14.25" customHeight="1" x14ac:dyDescent="0.2">
      <c r="A18" s="53" t="s">
        <v>129</v>
      </c>
      <c r="B18" s="54">
        <v>45568</v>
      </c>
      <c r="C18" s="53" t="s">
        <v>153</v>
      </c>
      <c r="D18" s="53" t="s">
        <v>123</v>
      </c>
      <c r="E18" s="55">
        <v>28</v>
      </c>
      <c r="G18" s="56">
        <f t="shared" si="2"/>
        <v>4.666666666666667</v>
      </c>
      <c r="L18" s="56">
        <v>23.33</v>
      </c>
      <c r="P18" s="56">
        <f t="shared" si="0"/>
        <v>27.996666666666666</v>
      </c>
      <c r="Q18" s="56">
        <f t="shared" si="1"/>
        <v>3.3333333333338544E-3</v>
      </c>
      <c r="R18" s="59"/>
      <c r="W18" s="57"/>
      <c r="X18" s="58"/>
    </row>
    <row r="19" spans="1:24" s="56" customFormat="1" ht="14.25" customHeight="1" x14ac:dyDescent="0.2">
      <c r="A19" s="53" t="s">
        <v>129</v>
      </c>
      <c r="B19" s="54">
        <v>45586</v>
      </c>
      <c r="C19" s="53" t="s">
        <v>113</v>
      </c>
      <c r="D19" s="53" t="s">
        <v>159</v>
      </c>
      <c r="E19" s="55">
        <v>192.71</v>
      </c>
      <c r="G19" s="56">
        <f t="shared" si="2"/>
        <v>32.118333333333332</v>
      </c>
      <c r="L19" s="56">
        <v>160.59</v>
      </c>
      <c r="P19" s="56">
        <f t="shared" ref="P19:P23" si="3">G19+H19+I19+J19+K19+L19+M19+N19+O19</f>
        <v>192.70833333333334</v>
      </c>
      <c r="Q19" s="56">
        <f t="shared" si="1"/>
        <v>1.6666666666651508E-3</v>
      </c>
      <c r="R19" s="59"/>
      <c r="W19" s="57"/>
      <c r="X19" s="58"/>
    </row>
    <row r="20" spans="1:24" s="56" customFormat="1" ht="14.25" customHeight="1" x14ac:dyDescent="0.2">
      <c r="A20" s="53" t="s">
        <v>129</v>
      </c>
      <c r="B20" s="54">
        <v>45586</v>
      </c>
      <c r="C20" s="53" t="s">
        <v>102</v>
      </c>
      <c r="D20" s="53" t="s">
        <v>139</v>
      </c>
      <c r="E20" s="55">
        <v>250</v>
      </c>
      <c r="H20" s="56">
        <v>250</v>
      </c>
      <c r="P20" s="56">
        <f t="shared" si="3"/>
        <v>250</v>
      </c>
      <c r="Q20" s="56">
        <f t="shared" si="1"/>
        <v>0</v>
      </c>
      <c r="R20" s="59"/>
      <c r="W20" s="57"/>
      <c r="X20" s="58"/>
    </row>
    <row r="21" spans="1:24" s="56" customFormat="1" ht="14.25" customHeight="1" x14ac:dyDescent="0.2">
      <c r="A21" s="53" t="s">
        <v>129</v>
      </c>
      <c r="B21" s="54">
        <v>45586</v>
      </c>
      <c r="C21" s="53" t="s">
        <v>92</v>
      </c>
      <c r="D21" s="53" t="s">
        <v>156</v>
      </c>
      <c r="E21" s="55">
        <v>24.99</v>
      </c>
      <c r="G21" s="56">
        <f t="shared" si="2"/>
        <v>4.165</v>
      </c>
      <c r="I21" s="56">
        <v>20.83</v>
      </c>
      <c r="P21" s="56">
        <f t="shared" si="3"/>
        <v>24.994999999999997</v>
      </c>
      <c r="Q21" s="56">
        <f t="shared" ref="Q21:Q23" si="4">E21-P21</f>
        <v>-4.9999999999990052E-3</v>
      </c>
      <c r="R21" s="59"/>
      <c r="W21" s="57"/>
      <c r="X21" s="58"/>
    </row>
    <row r="22" spans="1:24" s="56" customFormat="1" ht="14.25" customHeight="1" x14ac:dyDescent="0.2">
      <c r="A22" s="53" t="s">
        <v>129</v>
      </c>
      <c r="B22" s="54">
        <v>45586</v>
      </c>
      <c r="C22" s="53" t="s">
        <v>157</v>
      </c>
      <c r="D22" s="53" t="s">
        <v>123</v>
      </c>
      <c r="E22" s="55">
        <v>28.23</v>
      </c>
      <c r="G22" s="56">
        <f t="shared" si="2"/>
        <v>4.7050000000000001</v>
      </c>
      <c r="L22" s="56">
        <v>23.53</v>
      </c>
      <c r="P22" s="56">
        <f t="shared" si="3"/>
        <v>28.234999999999999</v>
      </c>
      <c r="Q22" s="56">
        <f t="shared" si="4"/>
        <v>-4.9999999999990052E-3</v>
      </c>
      <c r="R22" s="59"/>
      <c r="W22" s="57"/>
      <c r="X22" s="58"/>
    </row>
    <row r="23" spans="1:24" s="56" customFormat="1" ht="14.25" customHeight="1" x14ac:dyDescent="0.2">
      <c r="A23" s="53" t="s">
        <v>129</v>
      </c>
      <c r="B23" s="54">
        <v>45587</v>
      </c>
      <c r="C23" s="53" t="s">
        <v>140</v>
      </c>
      <c r="D23" s="53" t="s">
        <v>158</v>
      </c>
      <c r="E23" s="55">
        <v>5.4</v>
      </c>
      <c r="F23" s="55"/>
      <c r="H23" s="55"/>
      <c r="I23" s="55">
        <v>5.4</v>
      </c>
      <c r="J23" s="55"/>
      <c r="K23" s="55"/>
      <c r="L23" s="55"/>
      <c r="M23" s="55"/>
      <c r="N23" s="55"/>
      <c r="O23" s="55"/>
      <c r="P23" s="56">
        <f t="shared" si="3"/>
        <v>5.4</v>
      </c>
      <c r="Q23" s="56">
        <f t="shared" si="4"/>
        <v>0</v>
      </c>
      <c r="R23" s="59"/>
      <c r="W23" s="57"/>
      <c r="X23" s="58"/>
    </row>
    <row r="24" spans="1:24" s="56" customFormat="1" ht="14.25" customHeight="1" x14ac:dyDescent="0.2">
      <c r="A24" s="53" t="s">
        <v>129</v>
      </c>
      <c r="B24" s="54">
        <v>45600</v>
      </c>
      <c r="C24" s="53" t="s">
        <v>92</v>
      </c>
      <c r="D24" s="53" t="s">
        <v>160</v>
      </c>
      <c r="E24" s="55">
        <v>93.46</v>
      </c>
      <c r="F24" s="55"/>
      <c r="G24" s="56">
        <f t="shared" si="2"/>
        <v>15.576666666666664</v>
      </c>
      <c r="H24" s="55"/>
      <c r="I24" s="55">
        <v>77.88</v>
      </c>
      <c r="J24" s="55"/>
      <c r="K24" s="55"/>
      <c r="L24" s="55"/>
      <c r="M24" s="55"/>
      <c r="N24" s="55"/>
      <c r="O24" s="55"/>
      <c r="P24" s="56">
        <f t="shared" ref="P24:P41" si="5">G24+H24+I24+J24+K24+L24+M24+N24+O24</f>
        <v>93.456666666666663</v>
      </c>
      <c r="Q24" s="56">
        <f t="shared" ref="Q24:Q41" si="6">E24-P24</f>
        <v>3.3333333333303017E-3</v>
      </c>
      <c r="R24" s="59"/>
      <c r="W24" s="57"/>
      <c r="X24" s="58"/>
    </row>
    <row r="25" spans="1:24" s="56" customFormat="1" ht="14.25" customHeight="1" x14ac:dyDescent="0.2">
      <c r="A25" s="53" t="s">
        <v>129</v>
      </c>
      <c r="B25" s="54" t="s">
        <v>161</v>
      </c>
      <c r="C25" s="53" t="s">
        <v>92</v>
      </c>
      <c r="D25" s="53" t="s">
        <v>162</v>
      </c>
      <c r="E25" s="55">
        <v>11.59</v>
      </c>
      <c r="F25" s="55"/>
      <c r="G25" s="56">
        <f t="shared" si="2"/>
        <v>1.9316666666666666</v>
      </c>
      <c r="H25" s="55"/>
      <c r="I25" s="55">
        <v>9.66</v>
      </c>
      <c r="J25" s="55"/>
      <c r="K25" s="55"/>
      <c r="L25" s="55"/>
      <c r="M25" s="55"/>
      <c r="N25" s="55"/>
      <c r="O25" s="55"/>
      <c r="P25" s="56">
        <f t="shared" si="5"/>
        <v>11.591666666666667</v>
      </c>
      <c r="Q25" s="56">
        <f t="shared" si="6"/>
        <v>-1.6666666666669272E-3</v>
      </c>
      <c r="R25" s="59"/>
      <c r="W25" s="57"/>
      <c r="X25" s="58"/>
    </row>
    <row r="26" spans="1:24" s="56" customFormat="1" ht="17" customHeight="1" x14ac:dyDescent="0.2">
      <c r="A26" s="53" t="s">
        <v>129</v>
      </c>
      <c r="B26" s="54">
        <v>45607</v>
      </c>
      <c r="C26" s="53" t="s">
        <v>163</v>
      </c>
      <c r="D26" s="53" t="s">
        <v>164</v>
      </c>
      <c r="E26" s="55">
        <v>165</v>
      </c>
      <c r="F26" s="55"/>
      <c r="H26" s="55"/>
      <c r="I26" s="55">
        <v>165</v>
      </c>
      <c r="J26" s="55"/>
      <c r="K26" s="55"/>
      <c r="L26" s="55"/>
      <c r="M26" s="55"/>
      <c r="N26" s="55"/>
      <c r="O26" s="55"/>
      <c r="P26" s="56">
        <f t="shared" si="5"/>
        <v>165</v>
      </c>
      <c r="Q26" s="56">
        <f t="shared" si="6"/>
        <v>0</v>
      </c>
      <c r="R26" s="59"/>
      <c r="W26" s="57"/>
      <c r="X26" s="58"/>
    </row>
    <row r="27" spans="1:24" s="56" customFormat="1" ht="16" customHeight="1" x14ac:dyDescent="0.2">
      <c r="A27" s="53" t="s">
        <v>129</v>
      </c>
      <c r="B27" s="54">
        <v>45626</v>
      </c>
      <c r="C27" s="53" t="s">
        <v>158</v>
      </c>
      <c r="D27" s="53"/>
      <c r="E27" s="55">
        <v>6</v>
      </c>
      <c r="F27" s="55"/>
      <c r="H27" s="55"/>
      <c r="I27" s="55">
        <v>6</v>
      </c>
      <c r="J27" s="55"/>
      <c r="K27" s="55"/>
      <c r="L27" s="55"/>
      <c r="M27" s="55"/>
      <c r="N27" s="55"/>
      <c r="O27" s="55"/>
      <c r="P27" s="56">
        <f t="shared" si="5"/>
        <v>6</v>
      </c>
      <c r="Q27" s="56">
        <f t="shared" si="6"/>
        <v>0</v>
      </c>
      <c r="R27" s="59"/>
      <c r="W27" s="57"/>
      <c r="X27" s="58"/>
    </row>
    <row r="28" spans="1:24" s="56" customFormat="1" ht="15" customHeight="1" x14ac:dyDescent="0.2">
      <c r="A28" s="53" t="s">
        <v>129</v>
      </c>
      <c r="B28" s="54">
        <v>45627</v>
      </c>
      <c r="C28" s="53" t="s">
        <v>102</v>
      </c>
      <c r="D28" s="53" t="s">
        <v>165</v>
      </c>
      <c r="E28" s="55">
        <v>240</v>
      </c>
      <c r="F28" s="55"/>
      <c r="H28" s="55"/>
      <c r="I28" s="55">
        <v>240</v>
      </c>
      <c r="J28" s="55"/>
      <c r="K28" s="55"/>
      <c r="L28" s="55"/>
      <c r="M28" s="55"/>
      <c r="N28" s="55"/>
      <c r="O28" s="55"/>
      <c r="P28" s="56">
        <f t="shared" si="5"/>
        <v>240</v>
      </c>
      <c r="Q28" s="56">
        <f t="shared" si="6"/>
        <v>0</v>
      </c>
      <c r="R28" s="59"/>
      <c r="W28" s="57"/>
      <c r="X28" s="58"/>
    </row>
    <row r="29" spans="1:24" s="56" customFormat="1" ht="15" customHeight="1" x14ac:dyDescent="0.2">
      <c r="A29" s="53" t="s">
        <v>129</v>
      </c>
      <c r="B29" s="54">
        <v>45628</v>
      </c>
      <c r="C29" s="53" t="s">
        <v>166</v>
      </c>
      <c r="D29" s="53" t="s">
        <v>167</v>
      </c>
      <c r="E29" s="55">
        <v>78.69</v>
      </c>
      <c r="F29" s="55"/>
      <c r="H29" s="55"/>
      <c r="I29" s="55"/>
      <c r="J29" s="55"/>
      <c r="K29" s="55"/>
      <c r="L29" s="55"/>
      <c r="M29" s="55">
        <v>78.69</v>
      </c>
      <c r="N29" s="55"/>
      <c r="O29" s="55"/>
      <c r="P29" s="56">
        <f t="shared" si="5"/>
        <v>78.69</v>
      </c>
      <c r="Q29" s="56">
        <f t="shared" si="6"/>
        <v>0</v>
      </c>
      <c r="R29" s="59"/>
      <c r="W29" s="57"/>
      <c r="X29" s="58"/>
    </row>
    <row r="30" spans="1:24" s="56" customFormat="1" ht="16" customHeight="1" x14ac:dyDescent="0.2">
      <c r="A30" s="53" t="s">
        <v>129</v>
      </c>
      <c r="B30" s="54">
        <v>46022</v>
      </c>
      <c r="C30" s="53" t="s">
        <v>140</v>
      </c>
      <c r="D30" s="53" t="s">
        <v>168</v>
      </c>
      <c r="E30" s="55">
        <v>6</v>
      </c>
      <c r="F30" s="55"/>
      <c r="H30" s="55"/>
      <c r="I30" s="55">
        <v>6</v>
      </c>
      <c r="J30" s="55"/>
      <c r="K30" s="55"/>
      <c r="L30" s="55"/>
      <c r="M30" s="55"/>
      <c r="N30" s="55"/>
      <c r="O30" s="55"/>
      <c r="P30" s="56">
        <f t="shared" si="5"/>
        <v>6</v>
      </c>
      <c r="Q30" s="56">
        <f t="shared" si="6"/>
        <v>0</v>
      </c>
      <c r="R30" s="59"/>
      <c r="W30" s="57"/>
      <c r="X30" s="58"/>
    </row>
    <row r="31" spans="1:24" s="56" customFormat="1" ht="17" customHeight="1" x14ac:dyDescent="0.2">
      <c r="A31" s="53" t="s">
        <v>129</v>
      </c>
      <c r="B31" s="54">
        <v>46022</v>
      </c>
      <c r="C31" s="53" t="s">
        <v>128</v>
      </c>
      <c r="D31" s="53" t="s">
        <v>169</v>
      </c>
      <c r="E31" s="55">
        <v>180</v>
      </c>
      <c r="F31" s="55"/>
      <c r="G31" s="56">
        <f t="shared" si="2"/>
        <v>30</v>
      </c>
      <c r="H31" s="55"/>
      <c r="I31" s="55"/>
      <c r="J31" s="55"/>
      <c r="K31" s="55"/>
      <c r="L31" s="55"/>
      <c r="M31" s="55">
        <v>150</v>
      </c>
      <c r="N31" s="55"/>
      <c r="O31" s="55"/>
      <c r="P31" s="56">
        <f t="shared" si="5"/>
        <v>180</v>
      </c>
      <c r="Q31" s="56">
        <f t="shared" si="6"/>
        <v>0</v>
      </c>
      <c r="R31" s="59"/>
      <c r="W31" s="57"/>
      <c r="X31" s="58"/>
    </row>
    <row r="32" spans="1:24" s="56" customFormat="1" ht="18" customHeight="1" x14ac:dyDescent="0.2">
      <c r="A32" s="53" t="s">
        <v>129</v>
      </c>
      <c r="B32" s="54">
        <v>46022</v>
      </c>
      <c r="C32" s="53" t="s">
        <v>172</v>
      </c>
      <c r="D32" s="53" t="s">
        <v>173</v>
      </c>
      <c r="E32" s="55">
        <v>300</v>
      </c>
      <c r="F32" s="55"/>
      <c r="H32" s="55"/>
      <c r="I32" s="55"/>
      <c r="J32" s="55"/>
      <c r="K32" s="55"/>
      <c r="L32" s="55"/>
      <c r="M32" s="55">
        <v>300</v>
      </c>
      <c r="N32" s="55"/>
      <c r="O32" s="55"/>
      <c r="P32" s="56">
        <f t="shared" si="5"/>
        <v>300</v>
      </c>
      <c r="Q32" s="56">
        <f t="shared" si="6"/>
        <v>0</v>
      </c>
      <c r="R32" s="59"/>
      <c r="W32" s="57"/>
      <c r="X32" s="58"/>
    </row>
    <row r="33" spans="1:24" s="56" customFormat="1" ht="21" customHeight="1" x14ac:dyDescent="0.2">
      <c r="A33" s="53" t="s">
        <v>129</v>
      </c>
      <c r="B33" s="54">
        <v>46022</v>
      </c>
      <c r="C33" s="53" t="s">
        <v>174</v>
      </c>
      <c r="D33" s="53" t="s">
        <v>175</v>
      </c>
      <c r="E33" s="55">
        <v>25</v>
      </c>
      <c r="F33" s="55"/>
      <c r="H33" s="55"/>
      <c r="I33" s="55"/>
      <c r="J33" s="55"/>
      <c r="K33" s="55"/>
      <c r="L33" s="55"/>
      <c r="M33" s="55"/>
      <c r="N33" s="55"/>
      <c r="O33" s="55">
        <v>25</v>
      </c>
      <c r="P33" s="56">
        <f t="shared" si="5"/>
        <v>25</v>
      </c>
      <c r="Q33" s="56">
        <f t="shared" si="6"/>
        <v>0</v>
      </c>
      <c r="R33" s="59"/>
      <c r="W33" s="57"/>
      <c r="X33" s="58"/>
    </row>
    <row r="34" spans="1:24" s="56" customFormat="1" ht="18" customHeight="1" x14ac:dyDescent="0.2">
      <c r="A34" s="53" t="s">
        <v>129</v>
      </c>
      <c r="B34" s="54">
        <v>46022</v>
      </c>
      <c r="C34" s="53" t="s">
        <v>176</v>
      </c>
      <c r="D34" s="53" t="s">
        <v>177</v>
      </c>
      <c r="E34" s="55">
        <v>40</v>
      </c>
      <c r="F34" s="55"/>
      <c r="H34" s="55"/>
      <c r="I34" s="55"/>
      <c r="J34" s="55"/>
      <c r="K34" s="55"/>
      <c r="L34" s="55"/>
      <c r="M34" s="55">
        <v>40</v>
      </c>
      <c r="N34" s="55"/>
      <c r="O34" s="55"/>
      <c r="P34" s="56">
        <f t="shared" si="5"/>
        <v>40</v>
      </c>
      <c r="Q34" s="56">
        <f t="shared" si="6"/>
        <v>0</v>
      </c>
      <c r="R34" s="59"/>
      <c r="W34" s="57"/>
      <c r="X34" s="58"/>
    </row>
    <row r="35" spans="1:24" s="56" customFormat="1" ht="18" customHeight="1" x14ac:dyDescent="0.2">
      <c r="A35" s="53" t="s">
        <v>129</v>
      </c>
      <c r="B35" s="54">
        <v>45658</v>
      </c>
      <c r="C35" s="53" t="s">
        <v>140</v>
      </c>
      <c r="D35" s="53" t="s">
        <v>158</v>
      </c>
      <c r="E35" s="55">
        <v>6</v>
      </c>
      <c r="F35" s="55"/>
      <c r="H35" s="55"/>
      <c r="I35" s="55">
        <v>6</v>
      </c>
      <c r="J35" s="55"/>
      <c r="K35" s="55"/>
      <c r="L35" s="55"/>
      <c r="M35" s="55"/>
      <c r="N35" s="55"/>
      <c r="O35" s="55"/>
      <c r="P35" s="56">
        <f t="shared" ref="P35" si="7">G35+H35+I35+J35+K35+L35+M35+N35+O35</f>
        <v>6</v>
      </c>
      <c r="Q35" s="56">
        <f t="shared" ref="Q35" si="8">E35-P35</f>
        <v>0</v>
      </c>
      <c r="R35" s="59"/>
      <c r="W35" s="57"/>
      <c r="X35" s="58"/>
    </row>
    <row r="36" spans="1:24" s="56" customFormat="1" ht="18" customHeight="1" x14ac:dyDescent="0.2">
      <c r="A36" s="53" t="s">
        <v>129</v>
      </c>
      <c r="B36" s="54">
        <v>45706</v>
      </c>
      <c r="C36" s="53" t="s">
        <v>124</v>
      </c>
      <c r="D36" s="53" t="s">
        <v>178</v>
      </c>
      <c r="E36" s="55">
        <v>25500</v>
      </c>
      <c r="F36" s="55"/>
      <c r="G36" s="56">
        <f t="shared" si="2"/>
        <v>4250</v>
      </c>
      <c r="H36" s="55"/>
      <c r="I36" s="55"/>
      <c r="J36" s="55"/>
      <c r="K36" s="55"/>
      <c r="L36" s="55"/>
      <c r="M36" s="55"/>
      <c r="N36" s="55">
        <v>21250</v>
      </c>
      <c r="O36" s="55"/>
      <c r="P36" s="56">
        <f t="shared" si="5"/>
        <v>25500</v>
      </c>
      <c r="Q36" s="56">
        <f t="shared" si="6"/>
        <v>0</v>
      </c>
      <c r="R36" s="59"/>
      <c r="W36" s="57"/>
      <c r="X36" s="58"/>
    </row>
    <row r="37" spans="1:24" s="56" customFormat="1" ht="18" customHeight="1" x14ac:dyDescent="0.2">
      <c r="A37" s="53" t="s">
        <v>129</v>
      </c>
      <c r="B37" s="54">
        <v>45706</v>
      </c>
      <c r="C37" s="53" t="s">
        <v>124</v>
      </c>
      <c r="D37" s="53" t="s">
        <v>179</v>
      </c>
      <c r="E37" s="55">
        <v>5994</v>
      </c>
      <c r="F37" s="55"/>
      <c r="G37" s="56">
        <f t="shared" si="2"/>
        <v>999</v>
      </c>
      <c r="H37" s="55"/>
      <c r="I37" s="55"/>
      <c r="J37" s="55"/>
      <c r="K37" s="55"/>
      <c r="L37" s="55"/>
      <c r="M37" s="55"/>
      <c r="N37" s="55">
        <v>4995</v>
      </c>
      <c r="O37" s="55"/>
      <c r="P37" s="56">
        <f t="shared" si="5"/>
        <v>5994</v>
      </c>
      <c r="Q37" s="56">
        <f t="shared" si="6"/>
        <v>0</v>
      </c>
      <c r="R37" s="59"/>
      <c r="W37" s="57"/>
      <c r="X37" s="58"/>
    </row>
    <row r="38" spans="1:24" s="56" customFormat="1" ht="18" customHeight="1" x14ac:dyDescent="0.2">
      <c r="A38" s="53" t="s">
        <v>129</v>
      </c>
      <c r="B38" s="54">
        <v>45706</v>
      </c>
      <c r="C38" s="53" t="s">
        <v>124</v>
      </c>
      <c r="D38" s="53" t="s">
        <v>180</v>
      </c>
      <c r="E38" s="55">
        <v>3150</v>
      </c>
      <c r="F38" s="55"/>
      <c r="G38" s="56">
        <f t="shared" si="2"/>
        <v>525</v>
      </c>
      <c r="H38" s="55"/>
      <c r="I38" s="55"/>
      <c r="J38" s="55"/>
      <c r="K38" s="55"/>
      <c r="L38" s="55"/>
      <c r="M38" s="55"/>
      <c r="N38" s="55">
        <v>2625</v>
      </c>
      <c r="O38" s="55"/>
      <c r="P38" s="56">
        <f t="shared" si="5"/>
        <v>3150</v>
      </c>
      <c r="Q38" s="56">
        <f t="shared" si="6"/>
        <v>0</v>
      </c>
      <c r="R38" s="59"/>
      <c r="W38" s="57"/>
      <c r="X38" s="58"/>
    </row>
    <row r="39" spans="1:24" s="56" customFormat="1" ht="18" customHeight="1" x14ac:dyDescent="0.2">
      <c r="A39" s="53" t="s">
        <v>129</v>
      </c>
      <c r="B39" s="54">
        <v>45706</v>
      </c>
      <c r="C39" s="53" t="s">
        <v>186</v>
      </c>
      <c r="D39" s="53" t="s">
        <v>187</v>
      </c>
      <c r="E39" s="55">
        <v>3320</v>
      </c>
      <c r="F39" s="55"/>
      <c r="H39" s="55"/>
      <c r="I39" s="55"/>
      <c r="J39" s="55"/>
      <c r="K39" s="55"/>
      <c r="L39" s="55">
        <v>2900</v>
      </c>
      <c r="M39" s="55"/>
      <c r="N39" s="55">
        <v>420</v>
      </c>
      <c r="O39" s="55"/>
      <c r="P39" s="56">
        <f t="shared" ref="P39" si="9">G39+H39+I39+J39+K39+L39+M39+N39+O39</f>
        <v>3320</v>
      </c>
      <c r="Q39" s="56">
        <f t="shared" ref="Q39" si="10">E39-P39</f>
        <v>0</v>
      </c>
      <c r="R39" s="59"/>
      <c r="W39" s="57"/>
      <c r="X39" s="58"/>
    </row>
    <row r="40" spans="1:24" s="56" customFormat="1" ht="18" customHeight="1" x14ac:dyDescent="0.2">
      <c r="A40" s="53" t="s">
        <v>129</v>
      </c>
      <c r="B40" s="54">
        <v>45734</v>
      </c>
      <c r="C40" s="53" t="s">
        <v>181</v>
      </c>
      <c r="D40" s="53" t="s">
        <v>182</v>
      </c>
      <c r="E40" s="55">
        <v>1471.2</v>
      </c>
      <c r="F40" s="55"/>
      <c r="G40" s="55"/>
      <c r="H40" s="55"/>
      <c r="I40" s="55"/>
      <c r="J40" s="55"/>
      <c r="K40" s="55">
        <v>1471.2</v>
      </c>
      <c r="L40" s="55"/>
      <c r="M40" s="55"/>
      <c r="N40" s="55"/>
      <c r="O40" s="55"/>
      <c r="P40" s="56">
        <f t="shared" si="5"/>
        <v>1471.2</v>
      </c>
      <c r="Q40" s="56">
        <f t="shared" si="6"/>
        <v>0</v>
      </c>
      <c r="R40" s="59"/>
      <c r="W40" s="57"/>
      <c r="X40" s="58"/>
    </row>
    <row r="41" spans="1:24" s="56" customFormat="1" ht="18" customHeight="1" x14ac:dyDescent="0.2">
      <c r="A41" s="53" t="s">
        <v>129</v>
      </c>
      <c r="B41" s="54">
        <v>45734</v>
      </c>
      <c r="C41" s="53" t="s">
        <v>112</v>
      </c>
      <c r="D41" s="53" t="s">
        <v>183</v>
      </c>
      <c r="E41" s="55">
        <v>367.8</v>
      </c>
      <c r="F41" s="55"/>
      <c r="G41" s="55"/>
      <c r="H41" s="55"/>
      <c r="I41" s="55"/>
      <c r="J41" s="55"/>
      <c r="K41" s="55">
        <v>367.8</v>
      </c>
      <c r="L41" s="55"/>
      <c r="M41" s="55"/>
      <c r="N41" s="55"/>
      <c r="O41" s="55"/>
      <c r="P41" s="56">
        <f t="shared" si="5"/>
        <v>367.8</v>
      </c>
      <c r="Q41" s="56">
        <f t="shared" si="6"/>
        <v>0</v>
      </c>
      <c r="R41" s="59"/>
      <c r="W41" s="57"/>
      <c r="X41" s="58"/>
    </row>
    <row r="42" spans="1:24" s="56" customFormat="1" ht="14.25" customHeight="1" x14ac:dyDescent="0.2">
      <c r="A42" s="53" t="s">
        <v>129</v>
      </c>
      <c r="B42" s="54">
        <v>45734</v>
      </c>
      <c r="C42" s="53" t="s">
        <v>181</v>
      </c>
      <c r="D42" s="53" t="s">
        <v>184</v>
      </c>
      <c r="E42" s="55">
        <v>346.5</v>
      </c>
      <c r="F42" s="55"/>
      <c r="G42" s="55"/>
      <c r="H42" s="55"/>
      <c r="I42" s="55">
        <v>346.5</v>
      </c>
      <c r="J42" s="55"/>
      <c r="K42" s="55"/>
      <c r="L42" s="55"/>
      <c r="M42" s="55"/>
      <c r="N42" s="55"/>
      <c r="O42" s="55"/>
      <c r="P42" s="56">
        <f t="shared" ref="P42:P44" si="11">G42+H42+I42+J42+K42+L42+M42+N42+O42</f>
        <v>346.5</v>
      </c>
      <c r="Q42" s="56">
        <f t="shared" ref="Q42:Q44" si="12">E42-P42</f>
        <v>0</v>
      </c>
      <c r="R42" s="59"/>
      <c r="W42" s="57"/>
      <c r="X42" s="58"/>
    </row>
    <row r="43" spans="1:24" s="56" customFormat="1" ht="14.25" customHeight="1" x14ac:dyDescent="0.2">
      <c r="A43" s="53" t="s">
        <v>129</v>
      </c>
      <c r="B43" s="54">
        <v>45734</v>
      </c>
      <c r="C43" s="53" t="s">
        <v>181</v>
      </c>
      <c r="D43" s="53" t="s">
        <v>185</v>
      </c>
      <c r="E43" s="55">
        <v>2.4500000000000002</v>
      </c>
      <c r="F43" s="55"/>
      <c r="G43" s="55"/>
      <c r="H43" s="55"/>
      <c r="I43" s="55">
        <v>2.4500000000000002</v>
      </c>
      <c r="J43" s="55"/>
      <c r="K43" s="55"/>
      <c r="L43" s="55"/>
      <c r="M43" s="55"/>
      <c r="N43" s="55"/>
      <c r="O43" s="55"/>
      <c r="P43" s="56">
        <f t="shared" si="11"/>
        <v>2.4500000000000002</v>
      </c>
      <c r="Q43" s="56">
        <f t="shared" si="12"/>
        <v>0</v>
      </c>
      <c r="R43" s="59"/>
      <c r="W43" s="57"/>
      <c r="X43" s="58"/>
    </row>
    <row r="44" spans="1:24" s="56" customFormat="1" ht="14.25" customHeight="1" x14ac:dyDescent="0.2">
      <c r="A44" s="53" t="s">
        <v>129</v>
      </c>
      <c r="B44" s="54">
        <v>45734</v>
      </c>
      <c r="C44" s="53" t="s">
        <v>111</v>
      </c>
      <c r="D44" s="53" t="s">
        <v>193</v>
      </c>
      <c r="E44" s="55">
        <v>200.16</v>
      </c>
      <c r="F44" s="55"/>
      <c r="G44" s="55"/>
      <c r="H44" s="55"/>
      <c r="I44" s="55"/>
      <c r="J44" s="55"/>
      <c r="K44" s="55"/>
      <c r="L44" s="55">
        <v>200.16</v>
      </c>
      <c r="M44" s="55"/>
      <c r="N44" s="55"/>
      <c r="O44" s="55"/>
      <c r="P44" s="56">
        <f t="shared" si="11"/>
        <v>200.16</v>
      </c>
      <c r="Q44" s="56">
        <f t="shared" si="12"/>
        <v>0</v>
      </c>
      <c r="R44" s="59"/>
      <c r="W44" s="57"/>
      <c r="X44" s="58"/>
    </row>
    <row r="45" spans="1:24" s="56" customFormat="1" ht="14.25" customHeight="1" x14ac:dyDescent="0.2">
      <c r="A45" s="53" t="s">
        <v>129</v>
      </c>
      <c r="B45" s="54">
        <v>45734</v>
      </c>
      <c r="C45" s="53" t="s">
        <v>140</v>
      </c>
      <c r="D45" s="53" t="s">
        <v>158</v>
      </c>
      <c r="E45" s="55">
        <v>6</v>
      </c>
      <c r="F45" s="55"/>
      <c r="G45" s="55"/>
      <c r="H45" s="55"/>
      <c r="I45" s="55">
        <v>6</v>
      </c>
      <c r="J45" s="55"/>
      <c r="K45" s="55"/>
      <c r="L45" s="55"/>
      <c r="M45" s="55"/>
      <c r="N45" s="55"/>
      <c r="O45" s="55"/>
      <c r="P45" s="56">
        <f t="shared" ref="P45:P46" si="13">G45+H45+I45+J45+K45+L45+M45+N45+O45</f>
        <v>6</v>
      </c>
      <c r="Q45" s="56">
        <f t="shared" ref="Q45:Q46" si="14">E45-P45</f>
        <v>0</v>
      </c>
      <c r="R45" s="59"/>
      <c r="W45" s="57"/>
      <c r="X45" s="58"/>
    </row>
    <row r="46" spans="1:24" s="56" customFormat="1" ht="14.25" customHeight="1" x14ac:dyDescent="0.2">
      <c r="A46" s="53" t="s">
        <v>129</v>
      </c>
      <c r="B46" s="54">
        <v>45735</v>
      </c>
      <c r="C46" s="53" t="s">
        <v>92</v>
      </c>
      <c r="D46" s="53" t="s">
        <v>194</v>
      </c>
      <c r="E46" s="55">
        <v>66.849999999999994</v>
      </c>
      <c r="F46" s="55"/>
      <c r="G46" s="56">
        <f t="shared" ref="G46" si="15">(E46/120)*20</f>
        <v>11.141666666666666</v>
      </c>
      <c r="H46" s="55"/>
      <c r="I46" s="55">
        <v>55.71</v>
      </c>
      <c r="J46" s="55"/>
      <c r="K46" s="55"/>
      <c r="L46" s="55"/>
      <c r="M46" s="55"/>
      <c r="N46" s="55"/>
      <c r="O46" s="55"/>
      <c r="P46" s="56">
        <f t="shared" si="13"/>
        <v>66.851666666666659</v>
      </c>
      <c r="Q46" s="56">
        <f t="shared" si="14"/>
        <v>-1.6666666666651508E-3</v>
      </c>
      <c r="R46" s="59"/>
      <c r="W46" s="57"/>
      <c r="X46" s="58"/>
    </row>
    <row r="47" spans="1:24" s="56" customFormat="1" ht="14.25" customHeight="1" x14ac:dyDescent="0.2">
      <c r="A47" s="53" t="s">
        <v>129</v>
      </c>
      <c r="B47" s="54">
        <v>45744</v>
      </c>
      <c r="C47" s="53" t="s">
        <v>196</v>
      </c>
      <c r="D47" s="53" t="s">
        <v>197</v>
      </c>
      <c r="E47" s="55">
        <v>252</v>
      </c>
      <c r="F47" s="55"/>
      <c r="G47" s="56">
        <v>42</v>
      </c>
      <c r="H47" s="55"/>
      <c r="I47" s="55">
        <v>210</v>
      </c>
      <c r="J47" s="55"/>
      <c r="K47" s="55"/>
      <c r="L47" s="55"/>
      <c r="M47" s="55"/>
      <c r="N47" s="55"/>
      <c r="O47" s="55"/>
      <c r="P47" s="56">
        <f t="shared" ref="P47" si="16">G47+H47+I47+J47+K47+L47+M47+N47+O47</f>
        <v>252</v>
      </c>
      <c r="Q47" s="56">
        <f t="shared" ref="Q47" si="17">E47-P47</f>
        <v>0</v>
      </c>
      <c r="R47" s="59"/>
      <c r="W47" s="57"/>
      <c r="X47" s="58"/>
    </row>
    <row r="48" spans="1:24" s="56" customFormat="1" ht="14.25" customHeight="1" x14ac:dyDescent="0.2">
      <c r="A48" s="53" t="s">
        <v>129</v>
      </c>
      <c r="B48" s="54">
        <v>45747</v>
      </c>
      <c r="C48" s="53" t="s">
        <v>199</v>
      </c>
      <c r="D48" s="53" t="s">
        <v>158</v>
      </c>
      <c r="E48" s="55">
        <v>6</v>
      </c>
      <c r="F48" s="55"/>
      <c r="H48" s="55"/>
      <c r="I48" s="55">
        <v>6</v>
      </c>
      <c r="J48" s="55"/>
      <c r="K48" s="55"/>
      <c r="L48" s="55"/>
      <c r="M48" s="55"/>
      <c r="N48" s="55"/>
      <c r="O48" s="55"/>
      <c r="P48" s="56">
        <f t="shared" ref="P48" si="18">G48+H48+I48+J48+K48+L48+M48+N48+O48</f>
        <v>6</v>
      </c>
      <c r="Q48" s="56">
        <f t="shared" ref="Q48" si="19">E48-P48</f>
        <v>0</v>
      </c>
      <c r="R48" s="59"/>
      <c r="W48" s="57"/>
      <c r="X48" s="58"/>
    </row>
    <row r="49" spans="1:24" s="56" customFormat="1" ht="21" customHeight="1" x14ac:dyDescent="0.2">
      <c r="A49" s="53"/>
      <c r="B49" s="61"/>
      <c r="C49" s="53"/>
      <c r="D49" s="53"/>
      <c r="E49" s="55">
        <f>SUM(E2:E48)</f>
        <v>45460.081790000004</v>
      </c>
      <c r="F49" s="55">
        <f t="shared" ref="F49:Q49" si="20">SUM(F2:F48)</f>
        <v>0</v>
      </c>
      <c r="G49" s="55">
        <f t="shared" si="20"/>
        <v>5999.9952983333333</v>
      </c>
      <c r="H49" s="55">
        <f t="shared" si="20"/>
        <v>450</v>
      </c>
      <c r="I49" s="55">
        <f t="shared" si="20"/>
        <v>2244.4900000000002</v>
      </c>
      <c r="J49" s="55">
        <f t="shared" si="20"/>
        <v>0</v>
      </c>
      <c r="K49" s="55">
        <f t="shared" si="20"/>
        <v>3341.76</v>
      </c>
      <c r="L49" s="55">
        <f t="shared" si="20"/>
        <v>3526.1499999999996</v>
      </c>
      <c r="M49" s="55">
        <f t="shared" si="20"/>
        <v>576.69000000000005</v>
      </c>
      <c r="N49" s="55">
        <f t="shared" si="20"/>
        <v>29296</v>
      </c>
      <c r="O49" s="55">
        <f t="shared" si="20"/>
        <v>25</v>
      </c>
      <c r="P49" s="55">
        <f t="shared" si="20"/>
        <v>45460.085298333332</v>
      </c>
      <c r="Q49" s="55">
        <f t="shared" si="20"/>
        <v>-3.5083333333201239E-3</v>
      </c>
      <c r="R49" s="59"/>
      <c r="W49" s="57"/>
      <c r="X49" s="58"/>
    </row>
    <row r="50" spans="1:24" s="56" customFormat="1" ht="21" customHeight="1" x14ac:dyDescent="0.2">
      <c r="A50" s="53" t="s">
        <v>201</v>
      </c>
      <c r="B50" s="54"/>
      <c r="C50" s="55">
        <f>E49-K49</f>
        <v>42118.321790000002</v>
      </c>
      <c r="D50" s="53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R50" s="59"/>
      <c r="W50" s="57"/>
      <c r="X50" s="58"/>
    </row>
    <row r="51" spans="1:24" s="56" customFormat="1" ht="14.25" customHeight="1" x14ac:dyDescent="0.2">
      <c r="A51" s="53"/>
      <c r="B51" s="54"/>
      <c r="C51" s="53"/>
      <c r="D51" s="53"/>
      <c r="E51" s="55"/>
      <c r="R51" s="59"/>
      <c r="W51" s="57"/>
      <c r="X51" s="58"/>
    </row>
    <row r="52" spans="1:24" s="62" customFormat="1" x14ac:dyDescent="0.2">
      <c r="B52" s="63"/>
      <c r="C52" s="51"/>
      <c r="D52" s="51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S52" s="65"/>
    </row>
    <row r="53" spans="1:24" s="62" customFormat="1" x14ac:dyDescent="0.2">
      <c r="B53" s="63"/>
      <c r="C53" s="51"/>
      <c r="D53" s="51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S53" s="65"/>
    </row>
    <row r="54" spans="1:24" s="62" customFormat="1" x14ac:dyDescent="0.2">
      <c r="B54" s="63"/>
      <c r="C54" s="51"/>
      <c r="D54" s="51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S54" s="65"/>
    </row>
    <row r="55" spans="1:24" s="56" customFormat="1" ht="14.25" customHeight="1" x14ac:dyDescent="0.2">
      <c r="A55" s="66"/>
      <c r="B55" s="54"/>
      <c r="R55" s="59"/>
      <c r="S55" s="52"/>
      <c r="T55" s="50"/>
      <c r="U55" s="50"/>
      <c r="V55" s="50"/>
    </row>
    <row r="56" spans="1:24" s="57" customFormat="1" ht="14.25" customHeight="1" x14ac:dyDescent="0.2">
      <c r="A56" s="114"/>
      <c r="B56" s="115"/>
      <c r="C56" s="115"/>
      <c r="I56" s="67"/>
      <c r="R56" s="53"/>
      <c r="S56" s="60"/>
    </row>
    <row r="57" spans="1:24" s="57" customFormat="1" ht="14.25" customHeight="1" x14ac:dyDescent="0.2">
      <c r="A57" s="66"/>
      <c r="B57" s="54"/>
      <c r="C57" s="56"/>
      <c r="D57" s="56"/>
      <c r="E57" s="56"/>
      <c r="F57" s="56" t="s">
        <v>101</v>
      </c>
      <c r="G57" s="56"/>
      <c r="R57" s="53"/>
      <c r="S57" s="60"/>
    </row>
    <row r="58" spans="1:24" s="56" customFormat="1" ht="14.25" customHeight="1" x14ac:dyDescent="0.2">
      <c r="A58" s="66"/>
      <c r="B58" s="54"/>
      <c r="R58" s="59"/>
      <c r="S58" s="68"/>
    </row>
    <row r="59" spans="1:24" s="56" customFormat="1" ht="14.25" customHeight="1" x14ac:dyDescent="0.2">
      <c r="A59" s="66"/>
      <c r="B59" s="54"/>
      <c r="R59" s="59"/>
      <c r="S59" s="68"/>
    </row>
    <row r="60" spans="1:24" s="56" customFormat="1" ht="14.25" customHeight="1" x14ac:dyDescent="0.2">
      <c r="A60" s="66"/>
      <c r="B60" s="54"/>
      <c r="R60" s="59"/>
      <c r="S60" s="68"/>
    </row>
    <row r="61" spans="1:24" s="56" customFormat="1" ht="14.25" customHeight="1" x14ac:dyDescent="0.2">
      <c r="A61" s="66"/>
      <c r="B61" s="54"/>
      <c r="R61" s="59"/>
      <c r="S61" s="68"/>
    </row>
    <row r="62" spans="1:24" s="56" customFormat="1" ht="14.25" customHeight="1" x14ac:dyDescent="0.2">
      <c r="A62" s="66"/>
      <c r="B62" s="54"/>
      <c r="R62" s="59"/>
      <c r="S62" s="68"/>
    </row>
    <row r="63" spans="1:24" s="56" customFormat="1" ht="14.25" customHeight="1" x14ac:dyDescent="0.2">
      <c r="A63" s="66"/>
      <c r="B63" s="54"/>
      <c r="R63" s="59"/>
      <c r="S63" s="68"/>
    </row>
    <row r="64" spans="1:24" s="56" customFormat="1" ht="12" customHeight="1" x14ac:dyDescent="0.2">
      <c r="A64" s="66"/>
      <c r="B64" s="69"/>
      <c r="R64" s="59"/>
      <c r="S64" s="68"/>
    </row>
    <row r="65" spans="1:19" s="56" customFormat="1" ht="12" customHeight="1" x14ac:dyDescent="0.2">
      <c r="A65" s="66"/>
      <c r="B65" s="69"/>
      <c r="R65" s="59"/>
      <c r="S65" s="68"/>
    </row>
    <row r="66" spans="1:19" s="56" customFormat="1" ht="11.25" customHeight="1" x14ac:dyDescent="0.2">
      <c r="A66" s="66"/>
      <c r="B66" s="69"/>
      <c r="R66" s="59"/>
      <c r="S66" s="68"/>
    </row>
    <row r="67" spans="1:19" s="56" customFormat="1" ht="11.25" customHeight="1" x14ac:dyDescent="0.2">
      <c r="A67" s="66"/>
      <c r="B67" s="69"/>
      <c r="R67" s="59"/>
      <c r="S67" s="68"/>
    </row>
    <row r="68" spans="1:19" s="56" customFormat="1" ht="12" customHeight="1" x14ac:dyDescent="0.2">
      <c r="A68" s="66"/>
      <c r="B68" s="69"/>
      <c r="R68" s="59"/>
      <c r="S68" s="68"/>
    </row>
    <row r="69" spans="1:19" s="56" customFormat="1" ht="12" customHeight="1" x14ac:dyDescent="0.2">
      <c r="A69" s="66"/>
      <c r="B69" s="69"/>
      <c r="R69" s="59"/>
      <c r="S69" s="68"/>
    </row>
    <row r="70" spans="1:19" s="56" customFormat="1" ht="12" customHeight="1" x14ac:dyDescent="0.2">
      <c r="A70" s="66"/>
      <c r="B70" s="69"/>
      <c r="R70" s="59"/>
      <c r="S70" s="68"/>
    </row>
    <row r="71" spans="1:19" s="56" customFormat="1" ht="12" customHeight="1" x14ac:dyDescent="0.2">
      <c r="A71" s="66"/>
      <c r="B71" s="69"/>
      <c r="R71" s="59"/>
      <c r="S71" s="68"/>
    </row>
    <row r="72" spans="1:19" s="56" customFormat="1" x14ac:dyDescent="0.2">
      <c r="A72" s="66"/>
      <c r="B72" s="69"/>
      <c r="R72" s="59"/>
      <c r="S72" s="68"/>
    </row>
    <row r="73" spans="1:19" s="56" customFormat="1" ht="14.25" customHeight="1" x14ac:dyDescent="0.2">
      <c r="A73" s="66"/>
      <c r="B73" s="54"/>
      <c r="R73" s="59"/>
      <c r="S73" s="68"/>
    </row>
    <row r="74" spans="1:19" s="56" customFormat="1" x14ac:dyDescent="0.2">
      <c r="A74" s="66"/>
      <c r="B74" s="54"/>
      <c r="R74" s="59"/>
      <c r="S74" s="68"/>
    </row>
    <row r="75" spans="1:19" s="56" customFormat="1" x14ac:dyDescent="0.2">
      <c r="A75" s="66"/>
      <c r="B75" s="54"/>
      <c r="R75" s="59"/>
      <c r="S75" s="68"/>
    </row>
    <row r="76" spans="1:19" s="56" customFormat="1" ht="14.25" customHeight="1" x14ac:dyDescent="0.2">
      <c r="A76" s="66"/>
      <c r="B76" s="54"/>
      <c r="R76" s="59"/>
      <c r="S76" s="68"/>
    </row>
    <row r="77" spans="1:19" s="56" customFormat="1" x14ac:dyDescent="0.2">
      <c r="A77" s="66"/>
      <c r="B77" s="54"/>
      <c r="R77" s="59"/>
      <c r="S77" s="68"/>
    </row>
    <row r="78" spans="1:19" s="56" customFormat="1" x14ac:dyDescent="0.2">
      <c r="A78" s="66"/>
      <c r="B78" s="69"/>
      <c r="R78" s="59"/>
      <c r="S78" s="68"/>
    </row>
  </sheetData>
  <mergeCells count="1">
    <mergeCell ref="A56:C56"/>
  </mergeCells>
  <printOptions headings="1" gridLines="1"/>
  <pageMargins left="0.25" right="0.25" top="0.75" bottom="0.75" header="0.3" footer="0.3"/>
  <pageSetup paperSize="9" scale="8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309E-DE29-474E-9844-76C9111DE93F}">
  <dimension ref="A1:N45"/>
  <sheetViews>
    <sheetView workbookViewId="0">
      <selection activeCell="F29" sqref="F29"/>
    </sheetView>
  </sheetViews>
  <sheetFormatPr baseColWidth="10" defaultColWidth="11.83203125" defaultRowHeight="15" x14ac:dyDescent="0.2"/>
  <cols>
    <col min="1" max="1" width="11.83203125" style="88"/>
    <col min="2" max="2" width="11.83203125" style="10"/>
    <col min="3" max="3" width="23.5" style="10" customWidth="1"/>
    <col min="4" max="4" width="17.6640625" style="10" customWidth="1"/>
    <col min="5" max="5" width="11.83203125" style="10"/>
    <col min="6" max="6" width="11.83203125" style="83"/>
    <col min="7" max="7" width="11.83203125" style="103"/>
    <col min="8" max="8" width="11.83203125" style="58"/>
    <col min="9" max="9" width="11.83203125" style="100"/>
    <col min="10" max="16384" width="11.83203125" style="58"/>
  </cols>
  <sheetData>
    <row r="1" spans="1:14" s="9" customFormat="1" ht="23" customHeight="1" x14ac:dyDescent="0.2">
      <c r="A1" s="85" t="s">
        <v>3</v>
      </c>
      <c r="B1" s="9" t="s">
        <v>0</v>
      </c>
      <c r="D1" s="9" t="s">
        <v>4</v>
      </c>
      <c r="F1" s="9" t="s">
        <v>1</v>
      </c>
      <c r="G1" s="86" t="s">
        <v>2</v>
      </c>
      <c r="H1" s="8"/>
      <c r="I1" s="87"/>
    </row>
    <row r="2" spans="1:14" s="12" customFormat="1" ht="14.25" customHeight="1" x14ac:dyDescent="0.2">
      <c r="A2" s="88">
        <v>45489</v>
      </c>
      <c r="B2" s="58" t="s">
        <v>142</v>
      </c>
      <c r="C2" s="58" t="s">
        <v>195</v>
      </c>
      <c r="D2" s="58" t="s">
        <v>143</v>
      </c>
      <c r="E2">
        <v>655131649</v>
      </c>
      <c r="F2" s="89">
        <v>132</v>
      </c>
      <c r="G2" s="90">
        <f>(F2/120)*20</f>
        <v>22</v>
      </c>
      <c r="H2" s="10"/>
      <c r="M2" s="83"/>
      <c r="N2" s="58"/>
    </row>
    <row r="3" spans="1:14" s="12" customFormat="1" ht="14.25" customHeight="1" x14ac:dyDescent="0.2">
      <c r="A3" s="88">
        <v>45518</v>
      </c>
      <c r="B3" s="12" t="s">
        <v>144</v>
      </c>
      <c r="C3" s="58" t="s">
        <v>195</v>
      </c>
      <c r="D3" s="12" t="s">
        <v>145</v>
      </c>
      <c r="E3">
        <v>208000020</v>
      </c>
      <c r="F3" s="12">
        <v>179.90179000000001</v>
      </c>
      <c r="G3" s="90">
        <f t="shared" ref="G3:G15" si="0">(F3/120)*20</f>
        <v>29.983631666666668</v>
      </c>
      <c r="H3" s="10"/>
      <c r="M3" s="83"/>
      <c r="N3" s="58"/>
    </row>
    <row r="4" spans="1:14" s="12" customFormat="1" ht="14.25" customHeight="1" x14ac:dyDescent="0.2">
      <c r="A4" s="88">
        <v>45518</v>
      </c>
      <c r="B4" s="58" t="s">
        <v>125</v>
      </c>
      <c r="C4" s="58" t="s">
        <v>195</v>
      </c>
      <c r="D4" s="58" t="s">
        <v>146</v>
      </c>
      <c r="E4">
        <v>208000020</v>
      </c>
      <c r="F4" s="89">
        <v>59.99</v>
      </c>
      <c r="G4" s="90">
        <f t="shared" si="0"/>
        <v>9.9983333333333331</v>
      </c>
      <c r="H4" s="10"/>
      <c r="M4" s="83"/>
      <c r="N4" s="58"/>
    </row>
    <row r="5" spans="1:14" s="12" customFormat="1" ht="14.25" customHeight="1" x14ac:dyDescent="0.2">
      <c r="A5" s="88">
        <v>45518</v>
      </c>
      <c r="B5" s="58" t="s">
        <v>126</v>
      </c>
      <c r="C5" s="58" t="s">
        <v>195</v>
      </c>
      <c r="D5" s="58" t="s">
        <v>147</v>
      </c>
      <c r="E5">
        <v>306147288</v>
      </c>
      <c r="F5" s="89">
        <v>106.25</v>
      </c>
      <c r="G5" s="90">
        <f t="shared" si="0"/>
        <v>17.708333333333332</v>
      </c>
      <c r="H5" s="10"/>
      <c r="M5" s="83"/>
      <c r="N5" s="58"/>
    </row>
    <row r="6" spans="1:14" s="12" customFormat="1" ht="14.25" customHeight="1" x14ac:dyDescent="0.2">
      <c r="A6" s="88">
        <v>45568</v>
      </c>
      <c r="B6" s="58" t="s">
        <v>153</v>
      </c>
      <c r="C6" s="58" t="s">
        <v>195</v>
      </c>
      <c r="D6" s="58" t="s">
        <v>123</v>
      </c>
      <c r="E6">
        <v>306147288</v>
      </c>
      <c r="F6" s="89">
        <v>28</v>
      </c>
      <c r="G6" s="90">
        <f t="shared" si="0"/>
        <v>4.666666666666667</v>
      </c>
      <c r="H6" s="10"/>
      <c r="M6" s="83"/>
      <c r="N6" s="58"/>
    </row>
    <row r="7" spans="1:14" s="12" customFormat="1" ht="14.25" customHeight="1" x14ac:dyDescent="0.2">
      <c r="A7" s="88">
        <v>45586</v>
      </c>
      <c r="B7" s="58" t="s">
        <v>113</v>
      </c>
      <c r="C7" s="58" t="s">
        <v>195</v>
      </c>
      <c r="D7" s="58" t="s">
        <v>159</v>
      </c>
      <c r="E7">
        <v>817562908</v>
      </c>
      <c r="F7" s="89">
        <v>192.71</v>
      </c>
      <c r="G7" s="90">
        <f t="shared" si="0"/>
        <v>32.118333333333332</v>
      </c>
      <c r="H7" s="10"/>
      <c r="M7" s="83"/>
      <c r="N7" s="58"/>
    </row>
    <row r="8" spans="1:14" s="12" customFormat="1" ht="14.25" customHeight="1" x14ac:dyDescent="0.2">
      <c r="A8" s="88">
        <v>45586</v>
      </c>
      <c r="B8" s="58" t="s">
        <v>92</v>
      </c>
      <c r="C8" s="58" t="s">
        <v>195</v>
      </c>
      <c r="D8" s="58" t="s">
        <v>156</v>
      </c>
      <c r="E8">
        <v>727255821</v>
      </c>
      <c r="F8" s="89">
        <v>24.99</v>
      </c>
      <c r="G8" s="90">
        <f t="shared" si="0"/>
        <v>4.165</v>
      </c>
      <c r="H8" s="10"/>
      <c r="M8" s="83"/>
      <c r="N8" s="58"/>
    </row>
    <row r="9" spans="1:14" s="12" customFormat="1" ht="14.25" customHeight="1" x14ac:dyDescent="0.2">
      <c r="A9" s="88">
        <v>45586</v>
      </c>
      <c r="B9" s="58" t="s">
        <v>157</v>
      </c>
      <c r="C9" s="58" t="s">
        <v>195</v>
      </c>
      <c r="D9" s="58" t="s">
        <v>123</v>
      </c>
      <c r="E9">
        <v>306147288</v>
      </c>
      <c r="F9" s="89">
        <v>28.23</v>
      </c>
      <c r="G9" s="90">
        <f t="shared" si="0"/>
        <v>4.7050000000000001</v>
      </c>
      <c r="H9" s="10"/>
      <c r="M9" s="83"/>
      <c r="N9" s="58"/>
    </row>
    <row r="10" spans="1:14" s="12" customFormat="1" ht="14.25" customHeight="1" x14ac:dyDescent="0.2">
      <c r="A10" s="88">
        <v>45600</v>
      </c>
      <c r="B10" s="58" t="s">
        <v>92</v>
      </c>
      <c r="C10" s="58" t="s">
        <v>195</v>
      </c>
      <c r="D10" s="58" t="s">
        <v>160</v>
      </c>
      <c r="E10">
        <v>727255821</v>
      </c>
      <c r="F10" s="89">
        <v>93.46</v>
      </c>
      <c r="G10" s="90">
        <f t="shared" si="0"/>
        <v>15.576666666666664</v>
      </c>
      <c r="H10" s="10"/>
      <c r="M10" s="83"/>
      <c r="N10" s="58"/>
    </row>
    <row r="11" spans="1:14" s="12" customFormat="1" ht="14.25" customHeight="1" x14ac:dyDescent="0.2">
      <c r="A11" s="88">
        <v>45607</v>
      </c>
      <c r="B11" s="58" t="s">
        <v>92</v>
      </c>
      <c r="C11" s="58" t="s">
        <v>195</v>
      </c>
      <c r="D11" s="58" t="s">
        <v>162</v>
      </c>
      <c r="E11">
        <v>727255821</v>
      </c>
      <c r="F11" s="89">
        <v>11.59</v>
      </c>
      <c r="G11" s="90">
        <f t="shared" si="0"/>
        <v>1.9316666666666666</v>
      </c>
      <c r="H11" s="10"/>
      <c r="M11" s="83"/>
      <c r="N11" s="58"/>
    </row>
    <row r="12" spans="1:14" s="12" customFormat="1" ht="17" customHeight="1" x14ac:dyDescent="0.2">
      <c r="A12" s="88">
        <v>45657</v>
      </c>
      <c r="B12" s="58" t="s">
        <v>128</v>
      </c>
      <c r="C12" s="58" t="s">
        <v>195</v>
      </c>
      <c r="D12" s="58" t="s">
        <v>169</v>
      </c>
      <c r="E12">
        <v>654181047</v>
      </c>
      <c r="F12" s="89">
        <v>180</v>
      </c>
      <c r="G12" s="90">
        <f t="shared" si="0"/>
        <v>30</v>
      </c>
      <c r="H12" s="10"/>
      <c r="M12" s="83"/>
      <c r="N12" s="58"/>
    </row>
    <row r="13" spans="1:14" s="12" customFormat="1" ht="18" customHeight="1" x14ac:dyDescent="0.2">
      <c r="A13" s="88">
        <v>45706</v>
      </c>
      <c r="B13" s="58" t="s">
        <v>124</v>
      </c>
      <c r="C13" s="58" t="s">
        <v>195</v>
      </c>
      <c r="D13" s="58" t="s">
        <v>178</v>
      </c>
      <c r="E13">
        <v>898063769</v>
      </c>
      <c r="F13" s="89">
        <v>25500</v>
      </c>
      <c r="G13" s="90">
        <f t="shared" si="0"/>
        <v>4250</v>
      </c>
      <c r="H13" s="10"/>
      <c r="M13" s="83"/>
      <c r="N13" s="58"/>
    </row>
    <row r="14" spans="1:14" s="12" customFormat="1" ht="18" customHeight="1" x14ac:dyDescent="0.2">
      <c r="A14" s="88">
        <v>45706</v>
      </c>
      <c r="B14" s="58" t="s">
        <v>124</v>
      </c>
      <c r="C14" s="58" t="s">
        <v>195</v>
      </c>
      <c r="D14" s="58" t="s">
        <v>179</v>
      </c>
      <c r="E14">
        <v>898063769</v>
      </c>
      <c r="F14" s="89">
        <v>5994</v>
      </c>
      <c r="G14" s="90">
        <f t="shared" si="0"/>
        <v>999</v>
      </c>
      <c r="H14" s="10"/>
      <c r="M14" s="83"/>
      <c r="N14" s="58"/>
    </row>
    <row r="15" spans="1:14" s="12" customFormat="1" ht="18" customHeight="1" x14ac:dyDescent="0.2">
      <c r="A15" s="88">
        <v>45706</v>
      </c>
      <c r="B15" s="58" t="s">
        <v>124</v>
      </c>
      <c r="C15" s="58" t="s">
        <v>195</v>
      </c>
      <c r="D15" s="58" t="s">
        <v>180</v>
      </c>
      <c r="E15">
        <v>898063769</v>
      </c>
      <c r="F15" s="89">
        <v>3150</v>
      </c>
      <c r="G15" s="90">
        <f t="shared" si="0"/>
        <v>525</v>
      </c>
      <c r="H15" s="10"/>
      <c r="M15" s="83"/>
      <c r="N15" s="58"/>
    </row>
    <row r="16" spans="1:14" s="12" customFormat="1" ht="14.25" customHeight="1" x14ac:dyDescent="0.2">
      <c r="A16" s="88">
        <v>45735</v>
      </c>
      <c r="B16" s="58" t="s">
        <v>92</v>
      </c>
      <c r="C16" s="58" t="s">
        <v>195</v>
      </c>
      <c r="D16" s="58" t="s">
        <v>194</v>
      </c>
      <c r="E16">
        <v>727255821</v>
      </c>
      <c r="F16" s="89">
        <v>66.849999999999994</v>
      </c>
      <c r="G16" s="90">
        <f t="shared" ref="G16" si="1">(F16/120)*20</f>
        <v>11.141666666666666</v>
      </c>
      <c r="H16" s="10"/>
      <c r="M16" s="83"/>
      <c r="N16" s="58"/>
    </row>
    <row r="17" spans="1:14" s="12" customFormat="1" ht="21" customHeight="1" x14ac:dyDescent="0.2">
      <c r="A17" s="88">
        <v>45736</v>
      </c>
      <c r="B17" s="58" t="s">
        <v>196</v>
      </c>
      <c r="C17" s="58" t="s">
        <v>195</v>
      </c>
      <c r="D17" s="58" t="s">
        <v>197</v>
      </c>
      <c r="E17" s="91" t="s">
        <v>198</v>
      </c>
      <c r="F17" s="89">
        <v>252</v>
      </c>
      <c r="G17" s="92">
        <v>42</v>
      </c>
      <c r="H17" s="10"/>
      <c r="M17" s="83"/>
      <c r="N17" s="58"/>
    </row>
    <row r="18" spans="1:14" s="9" customFormat="1" ht="14.25" customHeight="1" x14ac:dyDescent="0.2">
      <c r="A18" s="93"/>
      <c r="B18" s="84"/>
      <c r="C18" s="84"/>
      <c r="D18" s="84"/>
      <c r="E18" s="84"/>
      <c r="F18" s="94">
        <f>SUM(F2:F17)</f>
        <v>35999.971790000003</v>
      </c>
      <c r="G18" s="95">
        <f>SUM(G2:G17)</f>
        <v>5999.9952983333333</v>
      </c>
      <c r="H18" s="8"/>
      <c r="M18" s="96"/>
      <c r="N18" s="84"/>
    </row>
    <row r="19" spans="1:14" s="84" customFormat="1" x14ac:dyDescent="0.2">
      <c r="A19" s="93"/>
      <c r="B19" s="8"/>
      <c r="C19" s="8"/>
      <c r="D19" s="8"/>
      <c r="E19" s="8"/>
      <c r="F19" s="96"/>
      <c r="G19" s="97"/>
      <c r="I19" s="98"/>
    </row>
    <row r="20" spans="1:14" s="84" customFormat="1" x14ac:dyDescent="0.2">
      <c r="A20" s="93"/>
      <c r="B20" s="8"/>
      <c r="C20" s="8"/>
      <c r="D20" s="8"/>
      <c r="E20" s="8"/>
      <c r="F20" s="96"/>
      <c r="G20" s="97"/>
      <c r="I20" s="98"/>
    </row>
    <row r="21" spans="1:14" s="84" customFormat="1" x14ac:dyDescent="0.2">
      <c r="A21" s="93"/>
      <c r="B21" s="8"/>
      <c r="C21" s="8"/>
      <c r="D21" s="8"/>
      <c r="E21" s="8"/>
      <c r="F21" s="96"/>
      <c r="G21" s="97"/>
      <c r="I21" s="98"/>
    </row>
    <row r="22" spans="1:14" s="12" customFormat="1" ht="14.25" customHeight="1" x14ac:dyDescent="0.2">
      <c r="A22" s="88"/>
      <c r="G22" s="90"/>
      <c r="H22" s="10"/>
      <c r="I22" s="87"/>
      <c r="J22" s="9"/>
      <c r="K22" s="9"/>
      <c r="L22" s="9"/>
    </row>
    <row r="23" spans="1:14" s="83" customFormat="1" ht="14.25" customHeight="1" x14ac:dyDescent="0.2">
      <c r="A23" s="115"/>
      <c r="B23" s="115"/>
      <c r="C23" s="58"/>
      <c r="G23" s="99"/>
      <c r="H23" s="58"/>
      <c r="I23" s="100"/>
    </row>
    <row r="24" spans="1:14" s="83" customFormat="1" ht="14.25" customHeight="1" x14ac:dyDescent="0.2">
      <c r="A24" s="88"/>
      <c r="B24" s="12"/>
      <c r="C24" s="12"/>
      <c r="D24" s="12"/>
      <c r="E24" s="12"/>
      <c r="F24" s="12"/>
      <c r="G24" s="90"/>
      <c r="H24" s="58"/>
      <c r="I24" s="100"/>
    </row>
    <row r="25" spans="1:14" s="12" customFormat="1" ht="14.25" customHeight="1" x14ac:dyDescent="0.2">
      <c r="A25" s="88"/>
      <c r="G25" s="90"/>
      <c r="H25" s="10"/>
      <c r="I25" s="101"/>
    </row>
    <row r="26" spans="1:14" s="12" customFormat="1" ht="14.25" customHeight="1" x14ac:dyDescent="0.2">
      <c r="A26" s="88"/>
      <c r="G26" s="90"/>
      <c r="H26" s="10"/>
      <c r="I26" s="101"/>
    </row>
    <row r="27" spans="1:14" s="12" customFormat="1" ht="14.25" customHeight="1" x14ac:dyDescent="0.2">
      <c r="A27" s="88"/>
      <c r="G27" s="90"/>
      <c r="H27" s="10"/>
      <c r="I27" s="101"/>
    </row>
    <row r="28" spans="1:14" s="12" customFormat="1" ht="14.25" customHeight="1" x14ac:dyDescent="0.2">
      <c r="A28" s="88"/>
      <c r="G28" s="90"/>
      <c r="H28" s="10"/>
      <c r="I28" s="101"/>
    </row>
    <row r="29" spans="1:14" s="12" customFormat="1" ht="14.25" customHeight="1" x14ac:dyDescent="0.2">
      <c r="A29" s="88"/>
      <c r="G29" s="90"/>
      <c r="H29" s="10"/>
      <c r="I29" s="101"/>
    </row>
    <row r="30" spans="1:14" s="12" customFormat="1" ht="14.25" customHeight="1" x14ac:dyDescent="0.2">
      <c r="A30" s="88"/>
      <c r="G30" s="90"/>
      <c r="H30" s="10"/>
      <c r="I30" s="101"/>
    </row>
    <row r="31" spans="1:14" s="12" customFormat="1" ht="12" customHeight="1" x14ac:dyDescent="0.2">
      <c r="A31" s="102"/>
      <c r="G31" s="90"/>
      <c r="H31" s="10"/>
      <c r="I31" s="101"/>
    </row>
    <row r="32" spans="1:14" s="12" customFormat="1" ht="12" customHeight="1" x14ac:dyDescent="0.2">
      <c r="A32" s="102"/>
      <c r="G32" s="90"/>
      <c r="H32" s="10"/>
      <c r="I32" s="101"/>
    </row>
    <row r="33" spans="1:9" s="12" customFormat="1" ht="11.25" customHeight="1" x14ac:dyDescent="0.2">
      <c r="A33" s="102"/>
      <c r="G33" s="90"/>
      <c r="H33" s="10"/>
      <c r="I33" s="101"/>
    </row>
    <row r="34" spans="1:9" s="12" customFormat="1" ht="11.25" customHeight="1" x14ac:dyDescent="0.2">
      <c r="A34" s="102"/>
      <c r="G34" s="90"/>
      <c r="H34" s="10"/>
      <c r="I34" s="101"/>
    </row>
    <row r="35" spans="1:9" s="12" customFormat="1" ht="12" customHeight="1" x14ac:dyDescent="0.2">
      <c r="A35" s="102"/>
      <c r="G35" s="90"/>
      <c r="H35" s="10"/>
      <c r="I35" s="101"/>
    </row>
    <row r="36" spans="1:9" s="12" customFormat="1" ht="12" customHeight="1" x14ac:dyDescent="0.2">
      <c r="A36" s="102"/>
      <c r="G36" s="90"/>
      <c r="H36" s="10"/>
      <c r="I36" s="101"/>
    </row>
    <row r="37" spans="1:9" s="12" customFormat="1" ht="12" customHeight="1" x14ac:dyDescent="0.2">
      <c r="A37" s="102"/>
      <c r="G37" s="90"/>
      <c r="H37" s="10"/>
      <c r="I37" s="101"/>
    </row>
    <row r="38" spans="1:9" s="12" customFormat="1" ht="12" customHeight="1" x14ac:dyDescent="0.2">
      <c r="A38" s="102"/>
      <c r="G38" s="90"/>
      <c r="H38" s="10"/>
      <c r="I38" s="101"/>
    </row>
    <row r="39" spans="1:9" s="12" customFormat="1" x14ac:dyDescent="0.2">
      <c r="A39" s="102"/>
      <c r="G39" s="90"/>
      <c r="H39" s="10"/>
      <c r="I39" s="101"/>
    </row>
    <row r="40" spans="1:9" s="12" customFormat="1" ht="14.25" customHeight="1" x14ac:dyDescent="0.2">
      <c r="A40" s="88"/>
      <c r="G40" s="90"/>
      <c r="H40" s="10"/>
      <c r="I40" s="101"/>
    </row>
    <row r="41" spans="1:9" s="12" customFormat="1" x14ac:dyDescent="0.2">
      <c r="A41" s="88"/>
      <c r="G41" s="90"/>
      <c r="H41" s="10"/>
      <c r="I41" s="101"/>
    </row>
    <row r="42" spans="1:9" s="12" customFormat="1" x14ac:dyDescent="0.2">
      <c r="A42" s="88"/>
      <c r="G42" s="90"/>
      <c r="H42" s="10"/>
      <c r="I42" s="101"/>
    </row>
    <row r="43" spans="1:9" s="12" customFormat="1" ht="14.25" customHeight="1" x14ac:dyDescent="0.2">
      <c r="A43" s="88"/>
      <c r="G43" s="90"/>
      <c r="H43" s="10"/>
      <c r="I43" s="101"/>
    </row>
    <row r="44" spans="1:9" s="12" customFormat="1" x14ac:dyDescent="0.2">
      <c r="A44" s="88"/>
      <c r="G44" s="90"/>
      <c r="H44" s="10"/>
      <c r="I44" s="101"/>
    </row>
    <row r="45" spans="1:9" s="12" customFormat="1" x14ac:dyDescent="0.2">
      <c r="A45" s="102"/>
      <c r="G45" s="90"/>
      <c r="H45" s="10"/>
      <c r="I45" s="101"/>
    </row>
  </sheetData>
  <autoFilter ref="A1:N45" xr:uid="{2151309E-DE29-474E-9844-76C9111DE93F}"/>
  <mergeCells count="1">
    <mergeCell ref="A23:B23"/>
  </mergeCells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"/>
  <sheetViews>
    <sheetView tabSelected="1" workbookViewId="0">
      <selection activeCell="D35" sqref="D35"/>
    </sheetView>
  </sheetViews>
  <sheetFormatPr baseColWidth="10" defaultColWidth="8.83203125" defaultRowHeight="15" x14ac:dyDescent="0.2"/>
  <cols>
    <col min="1" max="1" width="24.6640625" customWidth="1"/>
    <col min="2" max="2" width="25.33203125" customWidth="1"/>
    <col min="3" max="3" width="9.1640625" customWidth="1"/>
    <col min="4" max="4" width="21.1640625" customWidth="1"/>
    <col min="5" max="5" width="35.1640625" customWidth="1"/>
    <col min="6" max="6" width="8.5" bestFit="1" customWidth="1"/>
  </cols>
  <sheetData>
    <row r="1" spans="1:6" s="5" customFormat="1" x14ac:dyDescent="0.2">
      <c r="A1" s="5" t="s">
        <v>46</v>
      </c>
    </row>
    <row r="2" spans="1:6" x14ac:dyDescent="0.2">
      <c r="A2" t="s">
        <v>37</v>
      </c>
      <c r="B2" t="s">
        <v>38</v>
      </c>
    </row>
    <row r="3" spans="1:6" x14ac:dyDescent="0.2">
      <c r="A3" t="s">
        <v>39</v>
      </c>
      <c r="B3" s="20">
        <v>10000000</v>
      </c>
    </row>
    <row r="4" spans="1:6" x14ac:dyDescent="0.2">
      <c r="A4" t="s">
        <v>40</v>
      </c>
      <c r="B4" s="20">
        <v>10000000</v>
      </c>
    </row>
    <row r="5" spans="1:6" x14ac:dyDescent="0.2">
      <c r="A5" t="s">
        <v>41</v>
      </c>
      <c r="B5" s="20">
        <v>100000</v>
      </c>
    </row>
    <row r="6" spans="1:6" x14ac:dyDescent="0.2">
      <c r="A6" t="s">
        <v>42</v>
      </c>
      <c r="B6" s="20">
        <v>250000</v>
      </c>
    </row>
    <row r="7" spans="1:6" x14ac:dyDescent="0.2">
      <c r="A7" t="s">
        <v>43</v>
      </c>
      <c r="B7" s="20">
        <v>500000</v>
      </c>
    </row>
    <row r="8" spans="1:6" x14ac:dyDescent="0.2">
      <c r="A8" t="s">
        <v>44</v>
      </c>
      <c r="B8" s="20">
        <v>100000</v>
      </c>
    </row>
    <row r="9" spans="1:6" x14ac:dyDescent="0.2">
      <c r="A9" t="s">
        <v>45</v>
      </c>
      <c r="B9" s="20">
        <v>250000</v>
      </c>
    </row>
    <row r="10" spans="1:6" x14ac:dyDescent="0.2">
      <c r="A10" t="s">
        <v>35</v>
      </c>
    </row>
    <row r="12" spans="1:6" ht="16" x14ac:dyDescent="0.2">
      <c r="A12" s="8" t="s">
        <v>36</v>
      </c>
      <c r="B12" s="8"/>
      <c r="C12" s="8"/>
      <c r="D12" s="8" t="s">
        <v>27</v>
      </c>
      <c r="E12" s="8" t="s">
        <v>95</v>
      </c>
      <c r="F12" s="8"/>
    </row>
    <row r="13" spans="1:6" ht="16" x14ac:dyDescent="0.2">
      <c r="A13" s="10" t="s">
        <v>19</v>
      </c>
      <c r="B13" s="10" t="s">
        <v>20</v>
      </c>
      <c r="C13" s="11">
        <v>40238</v>
      </c>
      <c r="D13" s="10" t="s">
        <v>21</v>
      </c>
      <c r="E13" s="12">
        <v>557.5</v>
      </c>
    </row>
    <row r="14" spans="1:6" ht="15" customHeight="1" x14ac:dyDescent="0.2">
      <c r="A14" s="10" t="s">
        <v>22</v>
      </c>
      <c r="B14" s="10" t="s">
        <v>23</v>
      </c>
      <c r="C14" s="11">
        <v>40238</v>
      </c>
      <c r="D14" s="10" t="s">
        <v>21</v>
      </c>
      <c r="E14" s="12">
        <v>557.5</v>
      </c>
    </row>
    <row r="15" spans="1:6" ht="14.25" customHeight="1" x14ac:dyDescent="0.2">
      <c r="A15" s="10" t="s">
        <v>24</v>
      </c>
      <c r="B15" s="10" t="s">
        <v>25</v>
      </c>
      <c r="C15" s="11">
        <v>40848</v>
      </c>
      <c r="D15" s="10" t="s">
        <v>26</v>
      </c>
      <c r="E15" s="12">
        <v>70721</v>
      </c>
    </row>
    <row r="16" spans="1:6" ht="16" x14ac:dyDescent="0.2">
      <c r="A16" s="10" t="s">
        <v>29</v>
      </c>
      <c r="B16" s="10" t="s">
        <v>30</v>
      </c>
      <c r="C16" s="11">
        <v>41944</v>
      </c>
      <c r="D16" s="10" t="s">
        <v>31</v>
      </c>
      <c r="E16" s="16">
        <v>579</v>
      </c>
    </row>
    <row r="17" spans="1:5" ht="16" x14ac:dyDescent="0.2">
      <c r="A17" s="10" t="s">
        <v>60</v>
      </c>
      <c r="B17" s="10" t="s">
        <v>72</v>
      </c>
      <c r="C17" s="11">
        <v>42522</v>
      </c>
      <c r="D17" s="10" t="s">
        <v>65</v>
      </c>
      <c r="E17" s="16">
        <v>1718</v>
      </c>
    </row>
    <row r="18" spans="1:5" ht="16" x14ac:dyDescent="0.2">
      <c r="A18" s="10" t="s">
        <v>73</v>
      </c>
      <c r="B18" s="10" t="s">
        <v>74</v>
      </c>
      <c r="C18" s="11">
        <v>42917</v>
      </c>
      <c r="D18" s="10"/>
      <c r="E18" s="16"/>
    </row>
    <row r="19" spans="1:5" ht="16" x14ac:dyDescent="0.2">
      <c r="A19" s="8" t="s">
        <v>10</v>
      </c>
      <c r="B19" s="5"/>
      <c r="C19" s="5"/>
      <c r="D19" s="5"/>
      <c r="E19" s="14">
        <f>SUM(E13:E17)</f>
        <v>74133</v>
      </c>
    </row>
    <row r="21" spans="1:5" ht="16" x14ac:dyDescent="0.2">
      <c r="A21" s="10" t="s">
        <v>33</v>
      </c>
      <c r="B21" s="10" t="s">
        <v>34</v>
      </c>
      <c r="C21" t="s">
        <v>76</v>
      </c>
    </row>
    <row r="22" spans="1:5" ht="32" x14ac:dyDescent="0.2">
      <c r="A22" s="10" t="s">
        <v>47</v>
      </c>
      <c r="C22" t="s">
        <v>76</v>
      </c>
    </row>
    <row r="23" spans="1:5" ht="16" x14ac:dyDescent="0.2">
      <c r="A23" s="10" t="s">
        <v>75</v>
      </c>
      <c r="C23" t="s">
        <v>76</v>
      </c>
    </row>
    <row r="25" spans="1:5" s="5" customFormat="1" x14ac:dyDescent="0.2">
      <c r="A25" s="5" t="s">
        <v>48</v>
      </c>
    </row>
    <row r="26" spans="1:5" x14ac:dyDescent="0.2">
      <c r="A26" t="s">
        <v>49</v>
      </c>
      <c r="B26" t="s">
        <v>77</v>
      </c>
    </row>
    <row r="27" spans="1:5" x14ac:dyDescent="0.2">
      <c r="A27" t="s">
        <v>50</v>
      </c>
    </row>
    <row r="28" spans="1:5" x14ac:dyDescent="0.2">
      <c r="A28" t="s">
        <v>51</v>
      </c>
    </row>
    <row r="29" spans="1:5" x14ac:dyDescent="0.2">
      <c r="A29" t="s">
        <v>52</v>
      </c>
    </row>
    <row r="30" spans="1:5" x14ac:dyDescent="0.2">
      <c r="A30" t="s">
        <v>71</v>
      </c>
    </row>
    <row r="32" spans="1:5" s="21" customFormat="1" x14ac:dyDescent="0.2">
      <c r="A32" s="21" t="s">
        <v>53</v>
      </c>
    </row>
  </sheetData>
  <phoneticPr fontId="21" type="noConversion"/>
  <printOptions headings="1" gridLines="1"/>
  <pageMargins left="0.7" right="0.7" top="0.75" bottom="0.75" header="0.3" footer="0.3"/>
  <pageSetup paperSize="9" orientation="landscape" horizontalDpi="0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Income</vt:lpstr>
      <vt:lpstr>Receipts and payments</vt:lpstr>
      <vt:lpstr>Statement</vt:lpstr>
      <vt:lpstr>Assets</vt:lpstr>
      <vt:lpstr>Exp master</vt:lpstr>
      <vt:lpstr>VAT Master</vt:lpstr>
      <vt:lpstr>Insurance schedule</vt:lpstr>
      <vt:lpstr>Assets!Print_Area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Swinbank</dc:creator>
  <cp:lastModifiedBy>Lesley Swinbank</cp:lastModifiedBy>
  <cp:lastPrinted>2025-03-31T18:48:56Z</cp:lastPrinted>
  <dcterms:created xsi:type="dcterms:W3CDTF">2014-06-06T08:20:54Z</dcterms:created>
  <dcterms:modified xsi:type="dcterms:W3CDTF">2025-05-20T12:32:56Z</dcterms:modified>
</cp:coreProperties>
</file>